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Rrpvhoa0501\Work\MKTPlanMRA\Planejamento\Regional\Eventos Regionais\EVENTOS 2026\DISTRITO FEDERAL\BATIDA PERFEITA\"/>
    </mc:Choice>
  </mc:AlternateContent>
  <xr:revisionPtr revIDLastSave="0" documentId="13_ncr:1_{BEEED132-2965-48B8-9197-6B4367FA835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ENTREGA ARENA COTA PARTICIPAÇÃO" sheetId="7" r:id="rId1"/>
    <sheet name="ENTREGA ARENA COTA PRATA" sheetId="6" r:id="rId2"/>
    <sheet name="ENTREGA ARENA COTA OURO" sheetId="5" r:id="rId3"/>
    <sheet name="ENTREGA DE MIDIA (BASE)" sheetId="4" state="hidden" r:id="rId4"/>
    <sheet name="BASE DE DADOS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H22" i="7" l="1"/>
  <c r="N13" i="7"/>
  <c r="P13" i="7" s="1"/>
  <c r="L13" i="7"/>
  <c r="J13" i="7"/>
  <c r="M12" i="7"/>
  <c r="N12" i="7" s="1"/>
  <c r="L12" i="7"/>
  <c r="L22" i="7" s="1"/>
  <c r="J12" i="7"/>
  <c r="H21" i="6"/>
  <c r="N13" i="6"/>
  <c r="P13" i="6" s="1"/>
  <c r="L13" i="6"/>
  <c r="J13" i="6"/>
  <c r="M12" i="6"/>
  <c r="N12" i="6" s="1"/>
  <c r="L12" i="6"/>
  <c r="J12" i="6"/>
  <c r="N13" i="5"/>
  <c r="P13" i="5" s="1"/>
  <c r="L13" i="5"/>
  <c r="J13" i="5"/>
  <c r="M12" i="5"/>
  <c r="N12" i="5" s="1"/>
  <c r="L12" i="5"/>
  <c r="J12" i="5"/>
  <c r="J25" i="5" s="1"/>
  <c r="R22" i="7"/>
  <c r="N19" i="7"/>
  <c r="P19" i="7" s="1"/>
  <c r="N18" i="7"/>
  <c r="P18" i="7" s="1"/>
  <c r="N17" i="7"/>
  <c r="P17" i="7" s="1"/>
  <c r="N16" i="7"/>
  <c r="P16" i="7" s="1"/>
  <c r="N15" i="7"/>
  <c r="P15" i="7" s="1"/>
  <c r="R21" i="6"/>
  <c r="N19" i="6"/>
  <c r="P19" i="6" s="1"/>
  <c r="N18" i="6"/>
  <c r="P18" i="6" s="1"/>
  <c r="N17" i="6"/>
  <c r="P17" i="6" s="1"/>
  <c r="N16" i="6"/>
  <c r="P16" i="6" s="1"/>
  <c r="N15" i="6"/>
  <c r="P15" i="6" s="1"/>
  <c r="N20" i="5"/>
  <c r="P20" i="5" s="1"/>
  <c r="N19" i="5"/>
  <c r="P19" i="5" s="1"/>
  <c r="N18" i="5"/>
  <c r="P18" i="5" s="1"/>
  <c r="N17" i="5"/>
  <c r="P17" i="5" s="1"/>
  <c r="N21" i="5"/>
  <c r="P21" i="5" s="1"/>
  <c r="N16" i="5"/>
  <c r="P16" i="5" s="1"/>
  <c r="N15" i="5"/>
  <c r="P15" i="5" s="1"/>
  <c r="L25" i="5" l="1"/>
  <c r="P12" i="5"/>
  <c r="L21" i="6"/>
  <c r="J22" i="7"/>
  <c r="J21" i="6"/>
  <c r="P12" i="7"/>
  <c r="P22" i="7" s="1"/>
  <c r="P24" i="7" s="1"/>
  <c r="N22" i="7"/>
  <c r="P12" i="6"/>
  <c r="P21" i="6" s="1"/>
  <c r="N21" i="6"/>
  <c r="R25" i="5"/>
  <c r="N22" i="5"/>
  <c r="N25" i="5" s="1"/>
  <c r="R17" i="4"/>
  <c r="N15" i="4"/>
  <c r="P15" i="4" s="1"/>
  <c r="L15" i="4"/>
  <c r="J15" i="4"/>
  <c r="P26" i="7" l="1"/>
  <c r="P25" i="6"/>
  <c r="P23" i="6"/>
  <c r="P22" i="5"/>
  <c r="P25" i="5" s="1"/>
  <c r="H17" i="4"/>
  <c r="M12" i="4"/>
  <c r="N12" i="4" s="1"/>
  <c r="N17" i="4" s="1"/>
  <c r="L12" i="4"/>
  <c r="L17" i="4" s="1"/>
  <c r="J12" i="4"/>
  <c r="J528" i="3"/>
  <c r="J548" i="3"/>
  <c r="G382" i="3"/>
  <c r="G524" i="3" s="1"/>
  <c r="H382" i="3"/>
  <c r="H524" i="3" s="1"/>
  <c r="I382" i="3"/>
  <c r="I524" i="3" s="1"/>
  <c r="J382" i="3"/>
  <c r="J524" i="3" s="1"/>
  <c r="G383" i="3"/>
  <c r="G525" i="3" s="1"/>
  <c r="H383" i="3"/>
  <c r="H525" i="3" s="1"/>
  <c r="I383" i="3"/>
  <c r="I525" i="3" s="1"/>
  <c r="J383" i="3"/>
  <c r="J525" i="3" s="1"/>
  <c r="G384" i="3"/>
  <c r="G526" i="3" s="1"/>
  <c r="H384" i="3"/>
  <c r="H526" i="3" s="1"/>
  <c r="I384" i="3"/>
  <c r="I526" i="3" s="1"/>
  <c r="J384" i="3"/>
  <c r="J526" i="3" s="1"/>
  <c r="G385" i="3"/>
  <c r="G527" i="3" s="1"/>
  <c r="H385" i="3"/>
  <c r="H527" i="3" s="1"/>
  <c r="I385" i="3"/>
  <c r="I527" i="3" s="1"/>
  <c r="J385" i="3"/>
  <c r="J527" i="3" s="1"/>
  <c r="G386" i="3"/>
  <c r="G528" i="3" s="1"/>
  <c r="H386" i="3"/>
  <c r="H528" i="3" s="1"/>
  <c r="I386" i="3"/>
  <c r="I528" i="3" s="1"/>
  <c r="J386" i="3"/>
  <c r="G387" i="3"/>
  <c r="G529" i="3" s="1"/>
  <c r="H387" i="3"/>
  <c r="H529" i="3" s="1"/>
  <c r="I387" i="3"/>
  <c r="I529" i="3" s="1"/>
  <c r="J387" i="3"/>
  <c r="J529" i="3" s="1"/>
  <c r="G388" i="3"/>
  <c r="G530" i="3" s="1"/>
  <c r="H388" i="3"/>
  <c r="H530" i="3" s="1"/>
  <c r="I388" i="3"/>
  <c r="I530" i="3" s="1"/>
  <c r="J388" i="3"/>
  <c r="J530" i="3" s="1"/>
  <c r="G389" i="3"/>
  <c r="G531" i="3" s="1"/>
  <c r="H389" i="3"/>
  <c r="H531" i="3" s="1"/>
  <c r="I389" i="3"/>
  <c r="I531" i="3" s="1"/>
  <c r="J389" i="3"/>
  <c r="J531" i="3" s="1"/>
  <c r="G390" i="3"/>
  <c r="G532" i="3" s="1"/>
  <c r="H390" i="3"/>
  <c r="H532" i="3" s="1"/>
  <c r="I390" i="3"/>
  <c r="I532" i="3" s="1"/>
  <c r="J390" i="3"/>
  <c r="J532" i="3" s="1"/>
  <c r="G391" i="3"/>
  <c r="G533" i="3" s="1"/>
  <c r="H391" i="3"/>
  <c r="H533" i="3" s="1"/>
  <c r="I391" i="3"/>
  <c r="I533" i="3" s="1"/>
  <c r="J391" i="3"/>
  <c r="J533" i="3" s="1"/>
  <c r="G392" i="3"/>
  <c r="G534" i="3" s="1"/>
  <c r="H392" i="3"/>
  <c r="H534" i="3" s="1"/>
  <c r="I392" i="3"/>
  <c r="I534" i="3" s="1"/>
  <c r="J392" i="3"/>
  <c r="J534" i="3" s="1"/>
  <c r="G393" i="3"/>
  <c r="G535" i="3" s="1"/>
  <c r="H393" i="3"/>
  <c r="H535" i="3" s="1"/>
  <c r="I393" i="3"/>
  <c r="I535" i="3" s="1"/>
  <c r="J393" i="3"/>
  <c r="J535" i="3" s="1"/>
  <c r="G394" i="3"/>
  <c r="G536" i="3" s="1"/>
  <c r="H394" i="3"/>
  <c r="H536" i="3" s="1"/>
  <c r="I394" i="3"/>
  <c r="I536" i="3" s="1"/>
  <c r="J394" i="3"/>
  <c r="J536" i="3" s="1"/>
  <c r="G395" i="3"/>
  <c r="G537" i="3" s="1"/>
  <c r="H395" i="3"/>
  <c r="H537" i="3" s="1"/>
  <c r="I395" i="3"/>
  <c r="I537" i="3" s="1"/>
  <c r="J395" i="3"/>
  <c r="J537" i="3" s="1"/>
  <c r="G396" i="3"/>
  <c r="G538" i="3" s="1"/>
  <c r="H396" i="3"/>
  <c r="H538" i="3" s="1"/>
  <c r="I396" i="3"/>
  <c r="I538" i="3" s="1"/>
  <c r="J396" i="3"/>
  <c r="J538" i="3" s="1"/>
  <c r="G397" i="3"/>
  <c r="G539" i="3" s="1"/>
  <c r="H397" i="3"/>
  <c r="H539" i="3" s="1"/>
  <c r="I397" i="3"/>
  <c r="I539" i="3" s="1"/>
  <c r="J397" i="3"/>
  <c r="J539" i="3" s="1"/>
  <c r="G398" i="3"/>
  <c r="G540" i="3" s="1"/>
  <c r="H398" i="3"/>
  <c r="H540" i="3" s="1"/>
  <c r="I398" i="3"/>
  <c r="I540" i="3" s="1"/>
  <c r="J398" i="3"/>
  <c r="J540" i="3" s="1"/>
  <c r="G399" i="3"/>
  <c r="G541" i="3" s="1"/>
  <c r="H399" i="3"/>
  <c r="H541" i="3" s="1"/>
  <c r="I399" i="3"/>
  <c r="I541" i="3" s="1"/>
  <c r="J399" i="3"/>
  <c r="J541" i="3" s="1"/>
  <c r="G400" i="3"/>
  <c r="G542" i="3" s="1"/>
  <c r="H400" i="3"/>
  <c r="H542" i="3" s="1"/>
  <c r="I400" i="3"/>
  <c r="I542" i="3" s="1"/>
  <c r="J400" i="3"/>
  <c r="J542" i="3" s="1"/>
  <c r="G401" i="3"/>
  <c r="G543" i="3" s="1"/>
  <c r="H401" i="3"/>
  <c r="H543" i="3" s="1"/>
  <c r="I401" i="3"/>
  <c r="I543" i="3" s="1"/>
  <c r="J401" i="3"/>
  <c r="J543" i="3" s="1"/>
  <c r="G402" i="3"/>
  <c r="G544" i="3" s="1"/>
  <c r="H402" i="3"/>
  <c r="H544" i="3" s="1"/>
  <c r="I402" i="3"/>
  <c r="I544" i="3" s="1"/>
  <c r="J402" i="3"/>
  <c r="J544" i="3" s="1"/>
  <c r="G403" i="3"/>
  <c r="G545" i="3" s="1"/>
  <c r="H403" i="3"/>
  <c r="H545" i="3" s="1"/>
  <c r="I403" i="3"/>
  <c r="I545" i="3" s="1"/>
  <c r="J403" i="3"/>
  <c r="J545" i="3" s="1"/>
  <c r="G404" i="3"/>
  <c r="G546" i="3" s="1"/>
  <c r="H404" i="3"/>
  <c r="H546" i="3" s="1"/>
  <c r="I404" i="3"/>
  <c r="I546" i="3" s="1"/>
  <c r="J404" i="3"/>
  <c r="J546" i="3" s="1"/>
  <c r="G405" i="3"/>
  <c r="G547" i="3" s="1"/>
  <c r="H405" i="3"/>
  <c r="H547" i="3" s="1"/>
  <c r="I405" i="3"/>
  <c r="I547" i="3" s="1"/>
  <c r="J405" i="3"/>
  <c r="J547" i="3" s="1"/>
  <c r="G406" i="3"/>
  <c r="G548" i="3" s="1"/>
  <c r="H406" i="3"/>
  <c r="H548" i="3" s="1"/>
  <c r="I406" i="3"/>
  <c r="I548" i="3" s="1"/>
  <c r="J406" i="3"/>
  <c r="G407" i="3"/>
  <c r="G549" i="3" s="1"/>
  <c r="H407" i="3"/>
  <c r="H549" i="3" s="1"/>
  <c r="I407" i="3"/>
  <c r="I549" i="3" s="1"/>
  <c r="J407" i="3"/>
  <c r="J549" i="3" s="1"/>
  <c r="G408" i="3"/>
  <c r="G550" i="3" s="1"/>
  <c r="H408" i="3"/>
  <c r="H550" i="3" s="1"/>
  <c r="I408" i="3"/>
  <c r="I550" i="3" s="1"/>
  <c r="J408" i="3"/>
  <c r="J550" i="3" s="1"/>
  <c r="G409" i="3"/>
  <c r="G551" i="3" s="1"/>
  <c r="H409" i="3"/>
  <c r="H551" i="3" s="1"/>
  <c r="I409" i="3"/>
  <c r="I551" i="3" s="1"/>
  <c r="J409" i="3"/>
  <c r="J551" i="3" s="1"/>
  <c r="G410" i="3"/>
  <c r="G552" i="3" s="1"/>
  <c r="H410" i="3"/>
  <c r="H552" i="3" s="1"/>
  <c r="I410" i="3"/>
  <c r="I552" i="3" s="1"/>
  <c r="J410" i="3"/>
  <c r="J552" i="3" s="1"/>
  <c r="G411" i="3"/>
  <c r="G553" i="3" s="1"/>
  <c r="H411" i="3"/>
  <c r="H553" i="3" s="1"/>
  <c r="I411" i="3"/>
  <c r="I553" i="3" s="1"/>
  <c r="J411" i="3"/>
  <c r="J553" i="3" s="1"/>
  <c r="G412" i="3"/>
  <c r="G554" i="3" s="1"/>
  <c r="H412" i="3"/>
  <c r="H554" i="3" s="1"/>
  <c r="I412" i="3"/>
  <c r="I554" i="3" s="1"/>
  <c r="J412" i="3"/>
  <c r="J554" i="3" s="1"/>
  <c r="G413" i="3"/>
  <c r="G555" i="3" s="1"/>
  <c r="H413" i="3"/>
  <c r="H555" i="3" s="1"/>
  <c r="I413" i="3"/>
  <c r="I555" i="3" s="1"/>
  <c r="J413" i="3"/>
  <c r="J555" i="3" s="1"/>
  <c r="G414" i="3"/>
  <c r="G556" i="3" s="1"/>
  <c r="H414" i="3"/>
  <c r="H556" i="3" s="1"/>
  <c r="I414" i="3"/>
  <c r="I556" i="3" s="1"/>
  <c r="J414" i="3"/>
  <c r="J556" i="3" s="1"/>
  <c r="H381" i="3"/>
  <c r="H523" i="3" s="1"/>
  <c r="I381" i="3"/>
  <c r="I523" i="3" s="1"/>
  <c r="J381" i="3"/>
  <c r="J523" i="3" s="1"/>
  <c r="G381" i="3"/>
  <c r="G523" i="3" s="1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P29" i="5" l="1"/>
  <c r="P27" i="5"/>
  <c r="P12" i="4"/>
  <c r="P17" i="4" s="1"/>
  <c r="J17" i="4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F658" i="3"/>
  <c r="F651" i="3"/>
  <c r="F652" i="3"/>
  <c r="F653" i="3"/>
  <c r="F654" i="3"/>
  <c r="F655" i="3"/>
  <c r="F656" i="3"/>
  <c r="F648" i="3"/>
  <c r="F649" i="3"/>
  <c r="F650" i="3"/>
  <c r="F643" i="3"/>
  <c r="F644" i="3"/>
  <c r="F645" i="3"/>
  <c r="F646" i="3"/>
  <c r="F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53" i="3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G114" i="3" l="1"/>
  <c r="G442" i="3"/>
  <c r="G584" i="3" s="1"/>
  <c r="G106" i="3"/>
  <c r="G434" i="3"/>
  <c r="G576" i="3" s="1"/>
  <c r="G98" i="3"/>
  <c r="G426" i="3"/>
  <c r="G568" i="3" s="1"/>
  <c r="G90" i="3"/>
  <c r="G418" i="3"/>
  <c r="G560" i="3" s="1"/>
  <c r="H116" i="3"/>
  <c r="H444" i="3"/>
  <c r="H586" i="3" s="1"/>
  <c r="H108" i="3"/>
  <c r="H436" i="3"/>
  <c r="H578" i="3" s="1"/>
  <c r="H100" i="3"/>
  <c r="H428" i="3"/>
  <c r="H570" i="3" s="1"/>
  <c r="H92" i="3"/>
  <c r="H420" i="3"/>
  <c r="H562" i="3" s="1"/>
  <c r="I118" i="3"/>
  <c r="I446" i="3"/>
  <c r="I588" i="3" s="1"/>
  <c r="I110" i="3"/>
  <c r="I438" i="3"/>
  <c r="I580" i="3" s="1"/>
  <c r="I102" i="3"/>
  <c r="I430" i="3"/>
  <c r="I572" i="3" s="1"/>
  <c r="I90" i="3"/>
  <c r="I418" i="3"/>
  <c r="I560" i="3" s="1"/>
  <c r="J116" i="3"/>
  <c r="J444" i="3"/>
  <c r="J586" i="3" s="1"/>
  <c r="J108" i="3"/>
  <c r="J436" i="3"/>
  <c r="J578" i="3" s="1"/>
  <c r="J100" i="3"/>
  <c r="J428" i="3"/>
  <c r="J570" i="3" s="1"/>
  <c r="J92" i="3"/>
  <c r="J420" i="3"/>
  <c r="J562" i="3" s="1"/>
  <c r="G87" i="3"/>
  <c r="G415" i="3"/>
  <c r="G557" i="3" s="1"/>
  <c r="G113" i="3"/>
  <c r="G441" i="3"/>
  <c r="G583" i="3" s="1"/>
  <c r="G105" i="3"/>
  <c r="G433" i="3"/>
  <c r="G575" i="3" s="1"/>
  <c r="G97" i="3"/>
  <c r="G425" i="3"/>
  <c r="G567" i="3" s="1"/>
  <c r="G89" i="3"/>
  <c r="G417" i="3"/>
  <c r="G559" i="3" s="1"/>
  <c r="H115" i="3"/>
  <c r="H443" i="3"/>
  <c r="H585" i="3" s="1"/>
  <c r="H107" i="3"/>
  <c r="H435" i="3"/>
  <c r="H577" i="3" s="1"/>
  <c r="H99" i="3"/>
  <c r="H427" i="3"/>
  <c r="H569" i="3" s="1"/>
  <c r="H91" i="3"/>
  <c r="H419" i="3"/>
  <c r="H561" i="3" s="1"/>
  <c r="I117" i="3"/>
  <c r="I445" i="3"/>
  <c r="I587" i="3" s="1"/>
  <c r="I109" i="3"/>
  <c r="I437" i="3"/>
  <c r="I579" i="3" s="1"/>
  <c r="I101" i="3"/>
  <c r="I429" i="3"/>
  <c r="I571" i="3" s="1"/>
  <c r="I89" i="3"/>
  <c r="I417" i="3"/>
  <c r="I559" i="3" s="1"/>
  <c r="J115" i="3"/>
  <c r="J443" i="3"/>
  <c r="J585" i="3" s="1"/>
  <c r="J107" i="3"/>
  <c r="J435" i="3"/>
  <c r="J577" i="3" s="1"/>
  <c r="J99" i="3"/>
  <c r="J427" i="3"/>
  <c r="J569" i="3" s="1"/>
  <c r="J91" i="3"/>
  <c r="J419" i="3"/>
  <c r="J561" i="3" s="1"/>
  <c r="G116" i="3"/>
  <c r="G444" i="3"/>
  <c r="G586" i="3" s="1"/>
  <c r="G108" i="3"/>
  <c r="G436" i="3"/>
  <c r="G578" i="3" s="1"/>
  <c r="G100" i="3"/>
  <c r="G428" i="3"/>
  <c r="G570" i="3" s="1"/>
  <c r="G92" i="3"/>
  <c r="G420" i="3"/>
  <c r="G562" i="3" s="1"/>
  <c r="H118" i="3"/>
  <c r="H446" i="3"/>
  <c r="H588" i="3" s="1"/>
  <c r="H110" i="3"/>
  <c r="H438" i="3"/>
  <c r="H580" i="3" s="1"/>
  <c r="H102" i="3"/>
  <c r="H430" i="3"/>
  <c r="H572" i="3" s="1"/>
  <c r="H94" i="3"/>
  <c r="H422" i="3"/>
  <c r="H564" i="3" s="1"/>
  <c r="H90" i="3"/>
  <c r="H418" i="3"/>
  <c r="H560" i="3" s="1"/>
  <c r="I120" i="3"/>
  <c r="I448" i="3"/>
  <c r="I590" i="3" s="1"/>
  <c r="I116" i="3"/>
  <c r="I444" i="3"/>
  <c r="I586" i="3" s="1"/>
  <c r="I112" i="3"/>
  <c r="I440" i="3"/>
  <c r="I582" i="3" s="1"/>
  <c r="I108" i="3"/>
  <c r="I436" i="3"/>
  <c r="I578" i="3" s="1"/>
  <c r="I104" i="3"/>
  <c r="I432" i="3"/>
  <c r="I574" i="3" s="1"/>
  <c r="I100" i="3"/>
  <c r="I428" i="3"/>
  <c r="I570" i="3" s="1"/>
  <c r="I96" i="3"/>
  <c r="I424" i="3"/>
  <c r="I566" i="3" s="1"/>
  <c r="I88" i="3"/>
  <c r="I416" i="3"/>
  <c r="I558" i="3" s="1"/>
  <c r="J118" i="3"/>
  <c r="J446" i="3"/>
  <c r="J588" i="3" s="1"/>
  <c r="J114" i="3"/>
  <c r="J442" i="3"/>
  <c r="J584" i="3" s="1"/>
  <c r="J110" i="3"/>
  <c r="J438" i="3"/>
  <c r="J580" i="3" s="1"/>
  <c r="J106" i="3"/>
  <c r="J434" i="3"/>
  <c r="J576" i="3" s="1"/>
  <c r="J102" i="3"/>
  <c r="J430" i="3"/>
  <c r="J572" i="3" s="1"/>
  <c r="J98" i="3"/>
  <c r="J426" i="3"/>
  <c r="J568" i="3" s="1"/>
  <c r="J94" i="3"/>
  <c r="J422" i="3"/>
  <c r="J564" i="3" s="1"/>
  <c r="J90" i="3"/>
  <c r="J418" i="3"/>
  <c r="J560" i="3" s="1"/>
  <c r="G118" i="3"/>
  <c r="G446" i="3"/>
  <c r="G588" i="3" s="1"/>
  <c r="G110" i="3"/>
  <c r="G438" i="3"/>
  <c r="G580" i="3" s="1"/>
  <c r="G102" i="3"/>
  <c r="G430" i="3"/>
  <c r="G572" i="3" s="1"/>
  <c r="G94" i="3"/>
  <c r="G422" i="3"/>
  <c r="G564" i="3" s="1"/>
  <c r="H120" i="3"/>
  <c r="H448" i="3"/>
  <c r="H590" i="3" s="1"/>
  <c r="H112" i="3"/>
  <c r="H440" i="3"/>
  <c r="H582" i="3" s="1"/>
  <c r="H104" i="3"/>
  <c r="H432" i="3"/>
  <c r="H574" i="3" s="1"/>
  <c r="H96" i="3"/>
  <c r="H424" i="3"/>
  <c r="H566" i="3" s="1"/>
  <c r="H88" i="3"/>
  <c r="H416" i="3"/>
  <c r="H558" i="3" s="1"/>
  <c r="I114" i="3"/>
  <c r="I442" i="3"/>
  <c r="I584" i="3" s="1"/>
  <c r="I106" i="3"/>
  <c r="I434" i="3"/>
  <c r="I576" i="3" s="1"/>
  <c r="I98" i="3"/>
  <c r="I426" i="3"/>
  <c r="I568" i="3" s="1"/>
  <c r="I94" i="3"/>
  <c r="I422" i="3"/>
  <c r="I564" i="3" s="1"/>
  <c r="J120" i="3"/>
  <c r="J448" i="3"/>
  <c r="J590" i="3" s="1"/>
  <c r="J112" i="3"/>
  <c r="J440" i="3"/>
  <c r="J582" i="3" s="1"/>
  <c r="J104" i="3"/>
  <c r="J432" i="3"/>
  <c r="J574" i="3" s="1"/>
  <c r="J96" i="3"/>
  <c r="J424" i="3"/>
  <c r="J566" i="3" s="1"/>
  <c r="J88" i="3"/>
  <c r="J416" i="3"/>
  <c r="J558" i="3" s="1"/>
  <c r="G117" i="3"/>
  <c r="G445" i="3"/>
  <c r="G587" i="3" s="1"/>
  <c r="G109" i="3"/>
  <c r="G437" i="3"/>
  <c r="G579" i="3" s="1"/>
  <c r="G101" i="3"/>
  <c r="G429" i="3"/>
  <c r="G571" i="3" s="1"/>
  <c r="G93" i="3"/>
  <c r="G421" i="3"/>
  <c r="G563" i="3" s="1"/>
  <c r="H119" i="3"/>
  <c r="H447" i="3"/>
  <c r="H589" i="3" s="1"/>
  <c r="H111" i="3"/>
  <c r="H439" i="3"/>
  <c r="H581" i="3" s="1"/>
  <c r="H103" i="3"/>
  <c r="H431" i="3"/>
  <c r="H573" i="3" s="1"/>
  <c r="H95" i="3"/>
  <c r="H423" i="3"/>
  <c r="H565" i="3" s="1"/>
  <c r="I87" i="3"/>
  <c r="I415" i="3"/>
  <c r="I557" i="3" s="1"/>
  <c r="I113" i="3"/>
  <c r="I441" i="3"/>
  <c r="I583" i="3" s="1"/>
  <c r="I105" i="3"/>
  <c r="I433" i="3"/>
  <c r="I575" i="3" s="1"/>
  <c r="I97" i="3"/>
  <c r="I425" i="3"/>
  <c r="I567" i="3" s="1"/>
  <c r="I93" i="3"/>
  <c r="I421" i="3"/>
  <c r="I563" i="3" s="1"/>
  <c r="J119" i="3"/>
  <c r="J447" i="3"/>
  <c r="J589" i="3" s="1"/>
  <c r="J111" i="3"/>
  <c r="J439" i="3"/>
  <c r="J581" i="3" s="1"/>
  <c r="J103" i="3"/>
  <c r="J431" i="3"/>
  <c r="J573" i="3" s="1"/>
  <c r="J95" i="3"/>
  <c r="J423" i="3"/>
  <c r="J565" i="3" s="1"/>
  <c r="G120" i="3"/>
  <c r="G448" i="3"/>
  <c r="G590" i="3" s="1"/>
  <c r="G112" i="3"/>
  <c r="G440" i="3"/>
  <c r="G582" i="3" s="1"/>
  <c r="G104" i="3"/>
  <c r="G432" i="3"/>
  <c r="G574" i="3" s="1"/>
  <c r="G96" i="3"/>
  <c r="G424" i="3"/>
  <c r="G566" i="3" s="1"/>
  <c r="G88" i="3"/>
  <c r="G416" i="3"/>
  <c r="G558" i="3" s="1"/>
  <c r="H114" i="3"/>
  <c r="H442" i="3"/>
  <c r="H584" i="3" s="1"/>
  <c r="H106" i="3"/>
  <c r="H434" i="3"/>
  <c r="H576" i="3" s="1"/>
  <c r="H98" i="3"/>
  <c r="H426" i="3"/>
  <c r="H568" i="3" s="1"/>
  <c r="I92" i="3"/>
  <c r="I420" i="3"/>
  <c r="I562" i="3" s="1"/>
  <c r="G119" i="3"/>
  <c r="G447" i="3"/>
  <c r="G589" i="3" s="1"/>
  <c r="G115" i="3"/>
  <c r="G443" i="3"/>
  <c r="G585" i="3" s="1"/>
  <c r="G111" i="3"/>
  <c r="G439" i="3"/>
  <c r="G581" i="3" s="1"/>
  <c r="G107" i="3"/>
  <c r="G435" i="3"/>
  <c r="G577" i="3" s="1"/>
  <c r="G103" i="3"/>
  <c r="G431" i="3"/>
  <c r="G573" i="3" s="1"/>
  <c r="G99" i="3"/>
  <c r="G427" i="3"/>
  <c r="G569" i="3" s="1"/>
  <c r="G95" i="3"/>
  <c r="G423" i="3"/>
  <c r="G565" i="3" s="1"/>
  <c r="G91" i="3"/>
  <c r="G419" i="3"/>
  <c r="G561" i="3" s="1"/>
  <c r="H87" i="3"/>
  <c r="H415" i="3"/>
  <c r="H557" i="3" s="1"/>
  <c r="H117" i="3"/>
  <c r="H445" i="3"/>
  <c r="H587" i="3" s="1"/>
  <c r="H113" i="3"/>
  <c r="H441" i="3"/>
  <c r="H583" i="3" s="1"/>
  <c r="H109" i="3"/>
  <c r="H437" i="3"/>
  <c r="H579" i="3" s="1"/>
  <c r="H105" i="3"/>
  <c r="H433" i="3"/>
  <c r="H575" i="3" s="1"/>
  <c r="H101" i="3"/>
  <c r="H429" i="3"/>
  <c r="H571" i="3" s="1"/>
  <c r="H97" i="3"/>
  <c r="H425" i="3"/>
  <c r="H567" i="3" s="1"/>
  <c r="H93" i="3"/>
  <c r="H421" i="3"/>
  <c r="H563" i="3" s="1"/>
  <c r="H89" i="3"/>
  <c r="H417" i="3"/>
  <c r="H559" i="3" s="1"/>
  <c r="I119" i="3"/>
  <c r="I447" i="3"/>
  <c r="I589" i="3" s="1"/>
  <c r="I115" i="3"/>
  <c r="I443" i="3"/>
  <c r="I585" i="3" s="1"/>
  <c r="I111" i="3"/>
  <c r="I439" i="3"/>
  <c r="I581" i="3" s="1"/>
  <c r="I107" i="3"/>
  <c r="I435" i="3"/>
  <c r="I577" i="3" s="1"/>
  <c r="I103" i="3"/>
  <c r="I431" i="3"/>
  <c r="I573" i="3" s="1"/>
  <c r="I99" i="3"/>
  <c r="I427" i="3"/>
  <c r="I569" i="3" s="1"/>
  <c r="I95" i="3"/>
  <c r="I423" i="3"/>
  <c r="I565" i="3" s="1"/>
  <c r="I91" i="3"/>
  <c r="I419" i="3"/>
  <c r="I561" i="3" s="1"/>
  <c r="J87" i="3"/>
  <c r="J415" i="3"/>
  <c r="J557" i="3" s="1"/>
  <c r="J117" i="3"/>
  <c r="J445" i="3"/>
  <c r="J587" i="3" s="1"/>
  <c r="J113" i="3"/>
  <c r="J441" i="3"/>
  <c r="J583" i="3" s="1"/>
  <c r="J109" i="3"/>
  <c r="J437" i="3"/>
  <c r="J579" i="3" s="1"/>
  <c r="J105" i="3"/>
  <c r="J433" i="3"/>
  <c r="J575" i="3" s="1"/>
  <c r="J101" i="3"/>
  <c r="J429" i="3"/>
  <c r="J571" i="3" s="1"/>
  <c r="J97" i="3"/>
  <c r="J425" i="3"/>
  <c r="J567" i="3" s="1"/>
  <c r="J93" i="3"/>
  <c r="J421" i="3"/>
  <c r="J563" i="3" s="1"/>
  <c r="J89" i="3"/>
  <c r="J417" i="3"/>
  <c r="J559" i="3" s="1"/>
  <c r="D642" i="3"/>
  <c r="D636" i="3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73" i="3" l="1"/>
  <c r="E615" i="3" s="1"/>
  <c r="J131" i="3"/>
  <c r="J493" i="3" s="1"/>
  <c r="J635" i="3" s="1"/>
  <c r="J459" i="3"/>
  <c r="J601" i="3" s="1"/>
  <c r="J139" i="3"/>
  <c r="J501" i="3" s="1"/>
  <c r="J643" i="3" s="1"/>
  <c r="J467" i="3"/>
  <c r="J609" i="3" s="1"/>
  <c r="J121" i="3"/>
  <c r="J483" i="3" s="1"/>
  <c r="J625" i="3" s="1"/>
  <c r="J449" i="3"/>
  <c r="J591" i="3" s="1"/>
  <c r="I137" i="3"/>
  <c r="I499" i="3" s="1"/>
  <c r="I641" i="3" s="1"/>
  <c r="I465" i="3"/>
  <c r="I607" i="3" s="1"/>
  <c r="I153" i="3"/>
  <c r="I515" i="3" s="1"/>
  <c r="I657" i="3" s="1"/>
  <c r="I481" i="3"/>
  <c r="I623" i="3" s="1"/>
  <c r="H135" i="3"/>
  <c r="H497" i="3" s="1"/>
  <c r="H639" i="3" s="1"/>
  <c r="H463" i="3"/>
  <c r="H605" i="3" s="1"/>
  <c r="H143" i="3"/>
  <c r="H505" i="3" s="1"/>
  <c r="H647" i="3" s="1"/>
  <c r="H471" i="3"/>
  <c r="H613" i="3" s="1"/>
  <c r="G125" i="3"/>
  <c r="G487" i="3" s="1"/>
  <c r="G629" i="3" s="1"/>
  <c r="G453" i="3"/>
  <c r="G595" i="3" s="1"/>
  <c r="G141" i="3"/>
  <c r="G503" i="3" s="1"/>
  <c r="G645" i="3" s="1"/>
  <c r="G469" i="3"/>
  <c r="G611" i="3" s="1"/>
  <c r="I126" i="3"/>
  <c r="I488" i="3" s="1"/>
  <c r="I630" i="3" s="1"/>
  <c r="I454" i="3"/>
  <c r="I596" i="3" s="1"/>
  <c r="G122" i="3"/>
  <c r="G484" i="3" s="1"/>
  <c r="G626" i="3" s="1"/>
  <c r="G450" i="3"/>
  <c r="G592" i="3" s="1"/>
  <c r="G154" i="3"/>
  <c r="G516" i="3" s="1"/>
  <c r="G658" i="3" s="1"/>
  <c r="G482" i="3"/>
  <c r="G624" i="3" s="1"/>
  <c r="J153" i="3"/>
  <c r="J515" i="3" s="1"/>
  <c r="J657" i="3" s="1"/>
  <c r="J481" i="3"/>
  <c r="J623" i="3" s="1"/>
  <c r="I147" i="3"/>
  <c r="I509" i="3" s="1"/>
  <c r="I651" i="3" s="1"/>
  <c r="I475" i="3"/>
  <c r="I617" i="3" s="1"/>
  <c r="H145" i="3"/>
  <c r="H507" i="3" s="1"/>
  <c r="H649" i="3" s="1"/>
  <c r="H473" i="3"/>
  <c r="H615" i="3" s="1"/>
  <c r="G143" i="3"/>
  <c r="G505" i="3" s="1"/>
  <c r="G647" i="3" s="1"/>
  <c r="G471" i="3"/>
  <c r="G613" i="3" s="1"/>
  <c r="J138" i="3"/>
  <c r="J500" i="3" s="1"/>
  <c r="J642" i="3" s="1"/>
  <c r="J466" i="3"/>
  <c r="J608" i="3" s="1"/>
  <c r="I132" i="3"/>
  <c r="I494" i="3" s="1"/>
  <c r="I636" i="3" s="1"/>
  <c r="I460" i="3"/>
  <c r="I602" i="3" s="1"/>
  <c r="H146" i="3"/>
  <c r="H508" i="3" s="1"/>
  <c r="H650" i="3" s="1"/>
  <c r="H474" i="3"/>
  <c r="H616" i="3" s="1"/>
  <c r="G144" i="3"/>
  <c r="G506" i="3" s="1"/>
  <c r="G648" i="3" s="1"/>
  <c r="G472" i="3"/>
  <c r="G614" i="3" s="1"/>
  <c r="J132" i="3"/>
  <c r="J494" i="3" s="1"/>
  <c r="J636" i="3" s="1"/>
  <c r="J460" i="3"/>
  <c r="J602" i="3" s="1"/>
  <c r="J148" i="3"/>
  <c r="J510" i="3" s="1"/>
  <c r="J652" i="3" s="1"/>
  <c r="J476" i="3"/>
  <c r="J618" i="3" s="1"/>
  <c r="I122" i="3"/>
  <c r="I484" i="3" s="1"/>
  <c r="I626" i="3" s="1"/>
  <c r="I450" i="3"/>
  <c r="I592" i="3" s="1"/>
  <c r="I142" i="3"/>
  <c r="I504" i="3" s="1"/>
  <c r="I646" i="3" s="1"/>
  <c r="I470" i="3"/>
  <c r="I612" i="3" s="1"/>
  <c r="I150" i="3"/>
  <c r="I512" i="3" s="1"/>
  <c r="I654" i="3" s="1"/>
  <c r="I478" i="3"/>
  <c r="I620" i="3" s="1"/>
  <c r="H152" i="3"/>
  <c r="H514" i="3" s="1"/>
  <c r="H656" i="3" s="1"/>
  <c r="H480" i="3"/>
  <c r="H622" i="3" s="1"/>
  <c r="G150" i="3"/>
  <c r="G512" i="3" s="1"/>
  <c r="G654" i="3" s="1"/>
  <c r="G478" i="3"/>
  <c r="G620" i="3" s="1"/>
  <c r="I135" i="3"/>
  <c r="I497" i="3" s="1"/>
  <c r="I639" i="3" s="1"/>
  <c r="I463" i="3"/>
  <c r="I605" i="3" s="1"/>
  <c r="H133" i="3"/>
  <c r="H495" i="3" s="1"/>
  <c r="H637" i="3" s="1"/>
  <c r="H461" i="3"/>
  <c r="H603" i="3" s="1"/>
  <c r="G131" i="3"/>
  <c r="G493" i="3" s="1"/>
  <c r="G635" i="3" s="1"/>
  <c r="G459" i="3"/>
  <c r="G601" i="3" s="1"/>
  <c r="J126" i="3"/>
  <c r="J488" i="3" s="1"/>
  <c r="J630" i="3" s="1"/>
  <c r="J454" i="3"/>
  <c r="J596" i="3" s="1"/>
  <c r="I124" i="3"/>
  <c r="I486" i="3" s="1"/>
  <c r="I628" i="3" s="1"/>
  <c r="I452" i="3"/>
  <c r="I594" i="3" s="1"/>
  <c r="H126" i="3"/>
  <c r="H488" i="3" s="1"/>
  <c r="H630" i="3" s="1"/>
  <c r="H454" i="3"/>
  <c r="H596" i="3" s="1"/>
  <c r="H142" i="3"/>
  <c r="H504" i="3" s="1"/>
  <c r="H646" i="3" s="1"/>
  <c r="H470" i="3"/>
  <c r="H612" i="3" s="1"/>
  <c r="G124" i="3"/>
  <c r="G486" i="3" s="1"/>
  <c r="G628" i="3" s="1"/>
  <c r="G452" i="3"/>
  <c r="G594" i="3" s="1"/>
  <c r="J123" i="3"/>
  <c r="J485" i="3" s="1"/>
  <c r="J627" i="3" s="1"/>
  <c r="J451" i="3"/>
  <c r="J593" i="3" s="1"/>
  <c r="J147" i="3"/>
  <c r="J509" i="3" s="1"/>
  <c r="J651" i="3" s="1"/>
  <c r="J475" i="3"/>
  <c r="J617" i="3" s="1"/>
  <c r="I129" i="3"/>
  <c r="I491" i="3" s="1"/>
  <c r="I633" i="3" s="1"/>
  <c r="I457" i="3"/>
  <c r="I599" i="3" s="1"/>
  <c r="I145" i="3"/>
  <c r="I507" i="3" s="1"/>
  <c r="I649" i="3" s="1"/>
  <c r="I473" i="3"/>
  <c r="I615" i="3" s="1"/>
  <c r="H127" i="3"/>
  <c r="H489" i="3" s="1"/>
  <c r="H631" i="3" s="1"/>
  <c r="H455" i="3"/>
  <c r="H597" i="3" s="1"/>
  <c r="H151" i="3"/>
  <c r="H513" i="3" s="1"/>
  <c r="H655" i="3" s="1"/>
  <c r="H479" i="3"/>
  <c r="H621" i="3" s="1"/>
  <c r="G133" i="3"/>
  <c r="G495" i="3" s="1"/>
  <c r="G637" i="3" s="1"/>
  <c r="G461" i="3"/>
  <c r="G603" i="3" s="1"/>
  <c r="G149" i="3"/>
  <c r="G511" i="3" s="1"/>
  <c r="G653" i="3" s="1"/>
  <c r="G477" i="3"/>
  <c r="G619" i="3" s="1"/>
  <c r="H140" i="3"/>
  <c r="H502" i="3" s="1"/>
  <c r="H644" i="3" s="1"/>
  <c r="H468" i="3"/>
  <c r="H610" i="3" s="1"/>
  <c r="G138" i="3"/>
  <c r="G500" i="3" s="1"/>
  <c r="G642" i="3" s="1"/>
  <c r="G466" i="3"/>
  <c r="G608" i="3" s="1"/>
  <c r="J137" i="3"/>
  <c r="J499" i="3" s="1"/>
  <c r="J641" i="3" s="1"/>
  <c r="J465" i="3"/>
  <c r="J607" i="3" s="1"/>
  <c r="I131" i="3"/>
  <c r="I493" i="3" s="1"/>
  <c r="I635" i="3" s="1"/>
  <c r="I459" i="3"/>
  <c r="I601" i="3" s="1"/>
  <c r="H129" i="3"/>
  <c r="H491" i="3" s="1"/>
  <c r="H633" i="3" s="1"/>
  <c r="H457" i="3"/>
  <c r="H599" i="3" s="1"/>
  <c r="G127" i="3"/>
  <c r="G489" i="3" s="1"/>
  <c r="G631" i="3" s="1"/>
  <c r="G455" i="3"/>
  <c r="G597" i="3" s="1"/>
  <c r="J122" i="3"/>
  <c r="J484" i="3" s="1"/>
  <c r="J626" i="3" s="1"/>
  <c r="J450" i="3"/>
  <c r="J592" i="3" s="1"/>
  <c r="J154" i="3"/>
  <c r="J516" i="3" s="1"/>
  <c r="J658" i="3" s="1"/>
  <c r="J482" i="3"/>
  <c r="J624" i="3" s="1"/>
  <c r="I148" i="3"/>
  <c r="I510" i="3" s="1"/>
  <c r="I652" i="3" s="1"/>
  <c r="I476" i="3"/>
  <c r="I618" i="3" s="1"/>
  <c r="H130" i="3"/>
  <c r="H492" i="3" s="1"/>
  <c r="H634" i="3" s="1"/>
  <c r="H458" i="3"/>
  <c r="H600" i="3" s="1"/>
  <c r="G128" i="3"/>
  <c r="G490" i="3" s="1"/>
  <c r="G632" i="3" s="1"/>
  <c r="G456" i="3"/>
  <c r="G598" i="3" s="1"/>
  <c r="J124" i="3"/>
  <c r="J486" i="3" s="1"/>
  <c r="J628" i="3" s="1"/>
  <c r="J452" i="3"/>
  <c r="J594" i="3" s="1"/>
  <c r="J140" i="3"/>
  <c r="J502" i="3" s="1"/>
  <c r="J644" i="3" s="1"/>
  <c r="J468" i="3"/>
  <c r="J610" i="3" s="1"/>
  <c r="I134" i="3"/>
  <c r="I496" i="3" s="1"/>
  <c r="I638" i="3" s="1"/>
  <c r="I462" i="3"/>
  <c r="I604" i="3" s="1"/>
  <c r="H124" i="3"/>
  <c r="H486" i="3" s="1"/>
  <c r="H628" i="3" s="1"/>
  <c r="H452" i="3"/>
  <c r="H594" i="3" s="1"/>
  <c r="H136" i="3"/>
  <c r="H498" i="3" s="1"/>
  <c r="H640" i="3" s="1"/>
  <c r="H464" i="3"/>
  <c r="H606" i="3" s="1"/>
  <c r="G134" i="3"/>
  <c r="G496" i="3" s="1"/>
  <c r="G638" i="3" s="1"/>
  <c r="G462" i="3"/>
  <c r="G604" i="3" s="1"/>
  <c r="J133" i="3"/>
  <c r="J495" i="3" s="1"/>
  <c r="J637" i="3" s="1"/>
  <c r="J461" i="3"/>
  <c r="J603" i="3" s="1"/>
  <c r="J149" i="3"/>
  <c r="J511" i="3" s="1"/>
  <c r="J653" i="3" s="1"/>
  <c r="J477" i="3"/>
  <c r="J619" i="3" s="1"/>
  <c r="I151" i="3"/>
  <c r="I513" i="3" s="1"/>
  <c r="I655" i="3" s="1"/>
  <c r="I479" i="3"/>
  <c r="I621" i="3" s="1"/>
  <c r="H149" i="3"/>
  <c r="H511" i="3" s="1"/>
  <c r="H653" i="3" s="1"/>
  <c r="H477" i="3"/>
  <c r="H619" i="3" s="1"/>
  <c r="G147" i="3"/>
  <c r="G509" i="3" s="1"/>
  <c r="G651" i="3" s="1"/>
  <c r="G475" i="3"/>
  <c r="G617" i="3" s="1"/>
  <c r="J142" i="3"/>
  <c r="J504" i="3" s="1"/>
  <c r="J646" i="3" s="1"/>
  <c r="J470" i="3"/>
  <c r="J612" i="3" s="1"/>
  <c r="I144" i="3"/>
  <c r="I506" i="3" s="1"/>
  <c r="I648" i="3" s="1"/>
  <c r="I472" i="3"/>
  <c r="I614" i="3" s="1"/>
  <c r="G140" i="3"/>
  <c r="G502" i="3" s="1"/>
  <c r="G644" i="3" s="1"/>
  <c r="G468" i="3"/>
  <c r="G610" i="3" s="1"/>
  <c r="J127" i="3"/>
  <c r="J489" i="3" s="1"/>
  <c r="J631" i="3" s="1"/>
  <c r="J455" i="3"/>
  <c r="J597" i="3" s="1"/>
  <c r="J135" i="3"/>
  <c r="J497" i="3" s="1"/>
  <c r="J639" i="3" s="1"/>
  <c r="J463" i="3"/>
  <c r="J605" i="3" s="1"/>
  <c r="J143" i="3"/>
  <c r="J505" i="3" s="1"/>
  <c r="J647" i="3" s="1"/>
  <c r="J471" i="3"/>
  <c r="J613" i="3" s="1"/>
  <c r="J151" i="3"/>
  <c r="J513" i="3" s="1"/>
  <c r="J655" i="3" s="1"/>
  <c r="J479" i="3"/>
  <c r="J621" i="3" s="1"/>
  <c r="I125" i="3"/>
  <c r="I487" i="3" s="1"/>
  <c r="I629" i="3" s="1"/>
  <c r="I453" i="3"/>
  <c r="I595" i="3" s="1"/>
  <c r="I133" i="3"/>
  <c r="I495" i="3" s="1"/>
  <c r="I637" i="3" s="1"/>
  <c r="I461" i="3"/>
  <c r="I603" i="3" s="1"/>
  <c r="I141" i="3"/>
  <c r="I503" i="3" s="1"/>
  <c r="I645" i="3" s="1"/>
  <c r="I469" i="3"/>
  <c r="I611" i="3" s="1"/>
  <c r="I149" i="3"/>
  <c r="I511" i="3" s="1"/>
  <c r="I653" i="3" s="1"/>
  <c r="I477" i="3"/>
  <c r="I619" i="3" s="1"/>
  <c r="H123" i="3"/>
  <c r="H485" i="3" s="1"/>
  <c r="H627" i="3" s="1"/>
  <c r="H451" i="3"/>
  <c r="H593" i="3" s="1"/>
  <c r="H131" i="3"/>
  <c r="H493" i="3" s="1"/>
  <c r="H635" i="3" s="1"/>
  <c r="H459" i="3"/>
  <c r="H601" i="3" s="1"/>
  <c r="H139" i="3"/>
  <c r="H501" i="3" s="1"/>
  <c r="H643" i="3" s="1"/>
  <c r="H467" i="3"/>
  <c r="H609" i="3" s="1"/>
  <c r="H147" i="3"/>
  <c r="H509" i="3" s="1"/>
  <c r="H651" i="3" s="1"/>
  <c r="H475" i="3"/>
  <c r="H617" i="3" s="1"/>
  <c r="H121" i="3"/>
  <c r="H483" i="3" s="1"/>
  <c r="H625" i="3" s="1"/>
  <c r="H449" i="3"/>
  <c r="H591" i="3" s="1"/>
  <c r="G129" i="3"/>
  <c r="G491" i="3" s="1"/>
  <c r="G633" i="3" s="1"/>
  <c r="G457" i="3"/>
  <c r="G599" i="3" s="1"/>
  <c r="G137" i="3"/>
  <c r="G499" i="3" s="1"/>
  <c r="G641" i="3" s="1"/>
  <c r="G465" i="3"/>
  <c r="G607" i="3" s="1"/>
  <c r="G145" i="3"/>
  <c r="G507" i="3" s="1"/>
  <c r="G649" i="3" s="1"/>
  <c r="G473" i="3"/>
  <c r="G615" i="3" s="1"/>
  <c r="G153" i="3"/>
  <c r="G515" i="3" s="1"/>
  <c r="G657" i="3" s="1"/>
  <c r="G481" i="3"/>
  <c r="G623" i="3" s="1"/>
  <c r="H132" i="3"/>
  <c r="H494" i="3" s="1"/>
  <c r="H636" i="3" s="1"/>
  <c r="H460" i="3"/>
  <c r="H602" i="3" s="1"/>
  <c r="H148" i="3"/>
  <c r="H510" i="3" s="1"/>
  <c r="H652" i="3" s="1"/>
  <c r="H476" i="3"/>
  <c r="H618" i="3" s="1"/>
  <c r="G130" i="3"/>
  <c r="G492" i="3" s="1"/>
  <c r="G634" i="3" s="1"/>
  <c r="G458" i="3"/>
  <c r="G600" i="3" s="1"/>
  <c r="G146" i="3"/>
  <c r="G508" i="3" s="1"/>
  <c r="G650" i="3" s="1"/>
  <c r="G474" i="3"/>
  <c r="G616" i="3" s="1"/>
  <c r="J129" i="3"/>
  <c r="J491" i="3" s="1"/>
  <c r="J633" i="3" s="1"/>
  <c r="J457" i="3"/>
  <c r="J599" i="3" s="1"/>
  <c r="J145" i="3"/>
  <c r="J507" i="3" s="1"/>
  <c r="J649" i="3" s="1"/>
  <c r="J473" i="3"/>
  <c r="J615" i="3" s="1"/>
  <c r="I127" i="3"/>
  <c r="I489" i="3" s="1"/>
  <c r="I631" i="3" s="1"/>
  <c r="I455" i="3"/>
  <c r="I597" i="3" s="1"/>
  <c r="I139" i="3"/>
  <c r="I501" i="3" s="1"/>
  <c r="I643" i="3" s="1"/>
  <c r="I467" i="3"/>
  <c r="I609" i="3" s="1"/>
  <c r="I121" i="3"/>
  <c r="I483" i="3" s="1"/>
  <c r="I625" i="3" s="1"/>
  <c r="I449" i="3"/>
  <c r="I591" i="3" s="1"/>
  <c r="H137" i="3"/>
  <c r="H499" i="3" s="1"/>
  <c r="H641" i="3" s="1"/>
  <c r="H465" i="3"/>
  <c r="H607" i="3" s="1"/>
  <c r="H153" i="3"/>
  <c r="H515" i="3" s="1"/>
  <c r="H657" i="3" s="1"/>
  <c r="H481" i="3"/>
  <c r="H623" i="3" s="1"/>
  <c r="G135" i="3"/>
  <c r="G497" i="3" s="1"/>
  <c r="G639" i="3" s="1"/>
  <c r="G463" i="3"/>
  <c r="G605" i="3" s="1"/>
  <c r="G151" i="3"/>
  <c r="G513" i="3" s="1"/>
  <c r="G655" i="3" s="1"/>
  <c r="G479" i="3"/>
  <c r="G621" i="3" s="1"/>
  <c r="J130" i="3"/>
  <c r="J492" i="3" s="1"/>
  <c r="J634" i="3" s="1"/>
  <c r="J458" i="3"/>
  <c r="J600" i="3" s="1"/>
  <c r="J146" i="3"/>
  <c r="J508" i="3" s="1"/>
  <c r="J650" i="3" s="1"/>
  <c r="J474" i="3"/>
  <c r="J616" i="3" s="1"/>
  <c r="I128" i="3"/>
  <c r="I490" i="3" s="1"/>
  <c r="I632" i="3" s="1"/>
  <c r="I456" i="3"/>
  <c r="I598" i="3" s="1"/>
  <c r="I140" i="3"/>
  <c r="I502" i="3" s="1"/>
  <c r="I644" i="3" s="1"/>
  <c r="I468" i="3"/>
  <c r="I610" i="3" s="1"/>
  <c r="H122" i="3"/>
  <c r="H484" i="3" s="1"/>
  <c r="H626" i="3" s="1"/>
  <c r="H450" i="3"/>
  <c r="H592" i="3" s="1"/>
  <c r="H138" i="3"/>
  <c r="H500" i="3" s="1"/>
  <c r="H642" i="3" s="1"/>
  <c r="H466" i="3"/>
  <c r="H608" i="3" s="1"/>
  <c r="H154" i="3"/>
  <c r="H516" i="3" s="1"/>
  <c r="H658" i="3" s="1"/>
  <c r="H482" i="3"/>
  <c r="H624" i="3" s="1"/>
  <c r="G136" i="3"/>
  <c r="G498" i="3" s="1"/>
  <c r="G640" i="3" s="1"/>
  <c r="G464" i="3"/>
  <c r="G606" i="3" s="1"/>
  <c r="G152" i="3"/>
  <c r="G514" i="3" s="1"/>
  <c r="G656" i="3" s="1"/>
  <c r="G480" i="3"/>
  <c r="G622" i="3" s="1"/>
  <c r="J128" i="3"/>
  <c r="J490" i="3" s="1"/>
  <c r="J632" i="3" s="1"/>
  <c r="J456" i="3"/>
  <c r="J598" i="3" s="1"/>
  <c r="J136" i="3"/>
  <c r="J498" i="3" s="1"/>
  <c r="J640" i="3" s="1"/>
  <c r="J464" i="3"/>
  <c r="J606" i="3" s="1"/>
  <c r="J144" i="3"/>
  <c r="J506" i="3" s="1"/>
  <c r="J648" i="3" s="1"/>
  <c r="J472" i="3"/>
  <c r="J614" i="3" s="1"/>
  <c r="J152" i="3"/>
  <c r="J514" i="3" s="1"/>
  <c r="J656" i="3" s="1"/>
  <c r="J480" i="3"/>
  <c r="J622" i="3" s="1"/>
  <c r="I130" i="3"/>
  <c r="I492" i="3" s="1"/>
  <c r="I634" i="3" s="1"/>
  <c r="I458" i="3"/>
  <c r="I600" i="3" s="1"/>
  <c r="I138" i="3"/>
  <c r="I500" i="3" s="1"/>
  <c r="I642" i="3" s="1"/>
  <c r="I466" i="3"/>
  <c r="I608" i="3" s="1"/>
  <c r="I146" i="3"/>
  <c r="I508" i="3" s="1"/>
  <c r="I650" i="3" s="1"/>
  <c r="I474" i="3"/>
  <c r="I616" i="3" s="1"/>
  <c r="I154" i="3"/>
  <c r="I516" i="3" s="1"/>
  <c r="I658" i="3" s="1"/>
  <c r="I482" i="3"/>
  <c r="I624" i="3" s="1"/>
  <c r="H128" i="3"/>
  <c r="H490" i="3" s="1"/>
  <c r="H632" i="3" s="1"/>
  <c r="H456" i="3"/>
  <c r="H598" i="3" s="1"/>
  <c r="H144" i="3"/>
  <c r="H506" i="3" s="1"/>
  <c r="H648" i="3" s="1"/>
  <c r="H472" i="3"/>
  <c r="H614" i="3" s="1"/>
  <c r="G126" i="3"/>
  <c r="G488" i="3" s="1"/>
  <c r="G630" i="3" s="1"/>
  <c r="G454" i="3"/>
  <c r="G596" i="3" s="1"/>
  <c r="G142" i="3"/>
  <c r="G504" i="3" s="1"/>
  <c r="G646" i="3" s="1"/>
  <c r="G470" i="3"/>
  <c r="G612" i="3" s="1"/>
  <c r="J125" i="3"/>
  <c r="J487" i="3" s="1"/>
  <c r="J629" i="3" s="1"/>
  <c r="J453" i="3"/>
  <c r="J595" i="3" s="1"/>
  <c r="J141" i="3"/>
  <c r="J503" i="3" s="1"/>
  <c r="J645" i="3" s="1"/>
  <c r="J469" i="3"/>
  <c r="J611" i="3" s="1"/>
  <c r="I123" i="3"/>
  <c r="I485" i="3" s="1"/>
  <c r="I627" i="3" s="1"/>
  <c r="I451" i="3"/>
  <c r="I593" i="3" s="1"/>
  <c r="I143" i="3"/>
  <c r="I505" i="3" s="1"/>
  <c r="I647" i="3" s="1"/>
  <c r="I471" i="3"/>
  <c r="I613" i="3" s="1"/>
  <c r="H125" i="3"/>
  <c r="H487" i="3" s="1"/>
  <c r="H629" i="3" s="1"/>
  <c r="H453" i="3"/>
  <c r="H595" i="3" s="1"/>
  <c r="H141" i="3"/>
  <c r="H503" i="3" s="1"/>
  <c r="H645" i="3" s="1"/>
  <c r="H469" i="3"/>
  <c r="H611" i="3" s="1"/>
  <c r="G123" i="3"/>
  <c r="G485" i="3" s="1"/>
  <c r="G627" i="3" s="1"/>
  <c r="G451" i="3"/>
  <c r="G593" i="3" s="1"/>
  <c r="G139" i="3"/>
  <c r="G501" i="3" s="1"/>
  <c r="G643" i="3" s="1"/>
  <c r="G467" i="3"/>
  <c r="G609" i="3" s="1"/>
  <c r="G121" i="3"/>
  <c r="G483" i="3" s="1"/>
  <c r="G625" i="3" s="1"/>
  <c r="G449" i="3"/>
  <c r="G591" i="3" s="1"/>
  <c r="J134" i="3"/>
  <c r="J496" i="3" s="1"/>
  <c r="J638" i="3" s="1"/>
  <c r="J462" i="3"/>
  <c r="J604" i="3" s="1"/>
  <c r="J150" i="3"/>
  <c r="J512" i="3" s="1"/>
  <c r="J654" i="3" s="1"/>
  <c r="J478" i="3"/>
  <c r="J620" i="3" s="1"/>
  <c r="I136" i="3"/>
  <c r="I498" i="3" s="1"/>
  <c r="I640" i="3" s="1"/>
  <c r="I464" i="3"/>
  <c r="I606" i="3" s="1"/>
  <c r="I152" i="3"/>
  <c r="I514" i="3" s="1"/>
  <c r="I656" i="3" s="1"/>
  <c r="I480" i="3"/>
  <c r="I622" i="3" s="1"/>
  <c r="H134" i="3"/>
  <c r="H496" i="3" s="1"/>
  <c r="H638" i="3" s="1"/>
  <c r="H462" i="3"/>
  <c r="H604" i="3" s="1"/>
  <c r="H150" i="3"/>
  <c r="H512" i="3" s="1"/>
  <c r="H654" i="3" s="1"/>
  <c r="H478" i="3"/>
  <c r="H620" i="3" s="1"/>
  <c r="G132" i="3"/>
  <c r="G494" i="3" s="1"/>
  <c r="G636" i="3" s="1"/>
  <c r="G460" i="3"/>
  <c r="G602" i="3" s="1"/>
  <c r="G148" i="3"/>
  <c r="G510" i="3" s="1"/>
  <c r="G652" i="3" s="1"/>
  <c r="G476" i="3"/>
  <c r="G618" i="3" s="1"/>
  <c r="P21" i="4"/>
  <c r="P19" i="4"/>
  <c r="E455" i="3"/>
  <c r="E597" i="3" s="1"/>
  <c r="D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4" i="3"/>
  <c r="D453" i="3"/>
  <c r="D452" i="3"/>
  <c r="D451" i="3"/>
  <c r="D450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55" i="3" l="1"/>
  <c r="D449" i="3"/>
  <c r="D461" i="3"/>
  <c r="D457" i="3"/>
  <c r="D481" i="3"/>
  <c r="D465" i="3"/>
  <c r="D591" i="3"/>
  <c r="D467" i="3"/>
  <c r="D475" i="3"/>
  <c r="D477" i="3"/>
  <c r="D463" i="3"/>
  <c r="D469" i="3"/>
  <c r="D471" i="3"/>
  <c r="D479" i="3"/>
</calcChain>
</file>

<file path=xl/sharedStrings.xml><?xml version="1.0" encoding="utf-8"?>
<sst xmlns="http://schemas.openxmlformats.org/spreadsheetml/2006/main" count="879" uniqueCount="152">
  <si>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</si>
  <si>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</si>
  <si>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</si>
  <si>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</si>
  <si>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</si>
  <si>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</si>
  <si>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</si>
  <si>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</si>
  <si>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</si>
  <si>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</si>
  <si>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</si>
  <si>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</si>
  <si>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</si>
  <si>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</si>
  <si>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</si>
  <si>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</si>
  <si>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</si>
  <si>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</si>
  <si>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</si>
  <si>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</si>
  <si>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</si>
  <si>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</si>
  <si>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</si>
  <si>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</si>
  <si>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</si>
  <si>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</si>
  <si>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</si>
  <si>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</si>
  <si>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</si>
  <si>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</si>
  <si>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</si>
  <si>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</si>
  <si>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</si>
  <si>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</si>
  <si>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</si>
  <si>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</si>
  <si>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</si>
  <si>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</si>
  <si>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</si>
  <si>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</si>
  <si>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</si>
  <si>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</si>
  <si>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</si>
  <si>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</si>
  <si>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</si>
  <si>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</si>
  <si>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</si>
  <si>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</si>
  <si>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</si>
  <si>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</si>
  <si>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</si>
  <si>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</si>
  <si>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</si>
  <si>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</si>
  <si>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</si>
  <si>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</si>
  <si>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</si>
  <si>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</si>
  <si>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</si>
  <si>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</si>
  <si>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</si>
  <si>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</si>
  <si>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</si>
  <si>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</si>
  <si>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</si>
  <si>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</si>
  <si>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</si>
  <si>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</si>
  <si>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</si>
  <si>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</si>
  <si>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</si>
  <si>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</si>
  <si>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</si>
  <si>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</si>
  <si>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</si>
  <si>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</si>
  <si>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</si>
  <si>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</si>
  <si>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</si>
  <si>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</si>
  <si>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</si>
  <si>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</si>
  <si>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</si>
  <si>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</si>
  <si>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</si>
  <si>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</si>
  <si>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</si>
  <si>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</si>
  <si>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</si>
  <si>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</si>
  <si>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</si>
  <si>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</si>
  <si>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</si>
  <si>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</si>
  <si>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</si>
  <si>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</si>
  <si>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</si>
  <si>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</si>
  <si>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</si>
  <si>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</si>
  <si>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</si>
  <si>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</si>
  <si>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</si>
  <si>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</si>
  <si>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</si>
  <si>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</si>
  <si>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</si>
  <si>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</si>
  <si>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</si>
  <si>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</si>
  <si>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</si>
  <si>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</si>
  <si>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</si>
  <si>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</si>
  <si>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</si>
  <si>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</si>
  <si>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</si>
  <si>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</si>
  <si>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</si>
  <si>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</si>
  <si>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Assinatura em chamada para o evento</t>
  </si>
  <si>
    <t>7h - 24h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</si>
  <si>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</si>
  <si>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</si>
  <si>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TABELA DE PREÇOS: OUTUBRO DE 2025</t>
  </si>
  <si>
    <t>MERCADO: BRASÍLIA (DF)</t>
  </si>
  <si>
    <t>PRODUTO: BATIDA PERFEITA</t>
  </si>
  <si>
    <t>PERÍODO: JULHO</t>
  </si>
  <si>
    <t>MÍDIA DE APOIO ROTATIVO</t>
  </si>
  <si>
    <t>Rotativo de 30" na programação</t>
  </si>
  <si>
    <t>REEXIBIÇÃO RECORDPLUS</t>
  </si>
  <si>
    <t>ENTREGA ARENA</t>
  </si>
  <si>
    <t>Espaço tematico patrocinado</t>
  </si>
  <si>
    <t>Logo em quadro de Beach Tennis</t>
  </si>
  <si>
    <t>Espaço para ativação</t>
  </si>
  <si>
    <t>Citação em palco, telão e transmissão</t>
  </si>
  <si>
    <t xml:space="preserve">Logo no backdrop </t>
  </si>
  <si>
    <t>Exposição em área instagramavel</t>
  </si>
  <si>
    <t xml:space="preserve">Logo na credencial e no cordão </t>
  </si>
  <si>
    <t xml:space="preserve">Oferecimento de brindes </t>
  </si>
  <si>
    <t>A Definir</t>
  </si>
  <si>
    <t>Evento</t>
  </si>
  <si>
    <t>Expectativa de público X Mil</t>
  </si>
  <si>
    <t>Logo em materias físicos do evento</t>
  </si>
  <si>
    <t>Presença de marca em estrutura digital</t>
  </si>
  <si>
    <t>Menções durante o evento</t>
  </si>
  <si>
    <t>Logo no backdrop da premiação</t>
  </si>
  <si>
    <t>Material de divulgação no kit atleta</t>
  </si>
  <si>
    <t xml:space="preserve">Espaço para comercialização de produto e distribuição de brindes </t>
  </si>
  <si>
    <t xml:space="preserve">Logo em site e painéis digitais do evento </t>
  </si>
  <si>
    <t>ENTREGA DE MÍDIA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</si>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</sst>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9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11"/>
      <color theme="1"/>
      <name val="YAFyYrS2aAs_3"/>
    </font>
    <font>
      <sz val="8"/>
      <color theme="1"/>
      <name val="YAFyYrS2aAs_3"/>
    </font>
    <font>
      <sz val="11"/>
      <color theme="1"/>
      <name val="Aptos Narrow"/>
      <scheme val="minor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</fills>
  <borders count="8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8" borderId="54" applyProtection="0">
      <alignment horizontal="left" vertical="top"/>
    </xf>
    <xf numFmtId="0" fontId="1" fillId="0" borderId="0"/>
    <xf numFmtId="49" fontId="24" fillId="8" borderId="55" applyProtection="0">
      <alignment horizontal="left" vertical="top"/>
    </xf>
    <xf numFmtId="49" fontId="24" fillId="8" borderId="56" applyProtection="0">
      <alignment horizontal="left" vertical="top"/>
    </xf>
    <xf numFmtId="49" fontId="24" fillId="8" borderId="57" applyProtection="0">
      <alignment horizontal="left" vertical="top" wrapText="1"/>
    </xf>
    <xf numFmtId="49" fontId="24" fillId="8" borderId="58" applyProtection="0">
      <alignment horizontal="left" vertical="top" wrapText="1"/>
    </xf>
    <xf numFmtId="4" fontId="24" fillId="9" borderId="59" applyProtection="0">
      <alignment horizontal="right" vertical="top"/>
    </xf>
    <xf numFmtId="49" fontId="24" fillId="9" borderId="59" applyProtection="0">
      <alignment horizontal="right" vertical="top"/>
    </xf>
    <xf numFmtId="0" fontId="27" fillId="0" borderId="0"/>
  </cellStyleXfs>
  <cellXfs count="19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10" borderId="12" xfId="1" applyFont="1" applyFill="1" applyBorder="1" applyAlignment="1">
      <alignment horizontal="center" vertical="center" wrapText="1"/>
    </xf>
    <xf numFmtId="0" fontId="5" fillId="10" borderId="12" xfId="1" applyFont="1" applyFill="1" applyBorder="1" applyAlignment="1">
      <alignment horizontal="left" vertical="center" wrapText="1"/>
    </xf>
    <xf numFmtId="0" fontId="5" fillId="10" borderId="0" xfId="1" applyFont="1" applyFill="1" applyAlignment="1">
      <alignment horizontal="center" vertical="center"/>
    </xf>
    <xf numFmtId="0" fontId="8" fillId="10" borderId="12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left" vertical="center"/>
    </xf>
    <xf numFmtId="0" fontId="10" fillId="10" borderId="0" xfId="1" applyFont="1" applyFill="1" applyAlignment="1">
      <alignment horizontal="center" vertical="center"/>
    </xf>
    <xf numFmtId="0" fontId="5" fillId="10" borderId="0" xfId="0" applyFont="1" applyFill="1" applyAlignment="1">
      <alignment horizontal="center"/>
    </xf>
    <xf numFmtId="164" fontId="11" fillId="10" borderId="0" xfId="1" applyNumberFormat="1" applyFont="1" applyFill="1"/>
    <xf numFmtId="1" fontId="5" fillId="10" borderId="0" xfId="0" applyNumberFormat="1" applyFont="1" applyFill="1" applyAlignment="1">
      <alignment horizontal="center"/>
    </xf>
    <xf numFmtId="3" fontId="11" fillId="10" borderId="0" xfId="1" applyNumberFormat="1" applyFont="1" applyFill="1"/>
    <xf numFmtId="3" fontId="5" fillId="10" borderId="0" xfId="0" applyNumberFormat="1" applyFont="1" applyFill="1" applyAlignment="1">
      <alignment horizontal="center"/>
    </xf>
    <xf numFmtId="0" fontId="11" fillId="10" borderId="0" xfId="1" applyFont="1" applyFill="1"/>
    <xf numFmtId="44" fontId="5" fillId="10" borderId="0" xfId="1" applyNumberFormat="1" applyFont="1" applyFill="1" applyAlignment="1">
      <alignment horizontal="center" vertical="center"/>
    </xf>
    <xf numFmtId="9" fontId="12" fillId="10" borderId="0" xfId="2" applyFont="1" applyFill="1" applyBorder="1" applyAlignment="1">
      <alignment horizontal="center"/>
    </xf>
    <xf numFmtId="0" fontId="5" fillId="10" borderId="13" xfId="1" applyFont="1" applyFill="1" applyBorder="1" applyAlignment="1">
      <alignment horizontal="center" vertical="center" wrapText="1"/>
    </xf>
    <xf numFmtId="0" fontId="0" fillId="10" borderId="2" xfId="0" applyFill="1" applyBorder="1"/>
    <xf numFmtId="0" fontId="0" fillId="10" borderId="2" xfId="0" applyFill="1" applyBorder="1" applyAlignment="1">
      <alignment horizontal="left" vertical="center"/>
    </xf>
    <xf numFmtId="0" fontId="0" fillId="10" borderId="0" xfId="0" applyFill="1"/>
    <xf numFmtId="0" fontId="11" fillId="10" borderId="0" xfId="0" applyFont="1" applyFill="1"/>
    <xf numFmtId="0" fontId="0" fillId="10" borderId="0" xfId="0" applyFill="1" applyAlignment="1">
      <alignment horizontal="left" vertical="center"/>
    </xf>
    <xf numFmtId="0" fontId="0" fillId="10" borderId="7" xfId="0" applyFill="1" applyBorder="1"/>
    <xf numFmtId="0" fontId="0" fillId="10" borderId="7" xfId="0" applyFill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 wrapText="1"/>
    </xf>
    <xf numFmtId="0" fontId="28" fillId="0" borderId="0" xfId="12" applyFont="1"/>
    <xf numFmtId="0" fontId="0" fillId="10" borderId="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5" fillId="7" borderId="9" xfId="1" applyFont="1" applyFill="1" applyBorder="1" applyAlignment="1">
      <alignment horizontal="center" vertical="center"/>
    </xf>
    <xf numFmtId="0" fontId="5" fillId="7" borderId="10" xfId="1" applyFont="1" applyFill="1" applyBorder="1" applyAlignment="1">
      <alignment horizontal="center" vertical="center"/>
    </xf>
    <xf numFmtId="0" fontId="5" fillId="7" borderId="11" xfId="1" applyFont="1" applyFill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6" fillId="5" borderId="72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6" borderId="77" xfId="0" applyFont="1" applyFill="1" applyBorder="1" applyAlignment="1">
      <alignment horizontal="center" vertical="center"/>
    </xf>
    <xf numFmtId="0" fontId="6" fillId="6" borderId="78" xfId="0" applyFont="1" applyFill="1" applyBorder="1" applyAlignment="1">
      <alignment horizontal="center" vertical="center"/>
    </xf>
    <xf numFmtId="164" fontId="6" fillId="5" borderId="72" xfId="0" applyNumberFormat="1" applyFont="1" applyFill="1" applyBorder="1" applyAlignment="1">
      <alignment horizontal="center" vertical="center"/>
    </xf>
    <xf numFmtId="164" fontId="6" fillId="5" borderId="80" xfId="0" applyNumberFormat="1" applyFont="1" applyFill="1" applyBorder="1" applyAlignment="1">
      <alignment horizontal="center" vertical="center"/>
    </xf>
    <xf numFmtId="164" fontId="6" fillId="5" borderId="73" xfId="0" applyNumberFormat="1" applyFont="1" applyFill="1" applyBorder="1" applyAlignment="1">
      <alignment horizontal="center" vertical="center"/>
    </xf>
    <xf numFmtId="164" fontId="6" fillId="5" borderId="74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164" fontId="6" fillId="5" borderId="63" xfId="0" applyNumberFormat="1" applyFont="1" applyFill="1" applyBorder="1" applyAlignment="1">
      <alignment horizontal="center" vertical="center"/>
    </xf>
    <xf numFmtId="16" fontId="6" fillId="5" borderId="72" xfId="0" applyNumberFormat="1" applyFont="1" applyFill="1" applyBorder="1" applyAlignment="1">
      <alignment horizontal="center" vertical="center"/>
    </xf>
    <xf numFmtId="0" fontId="6" fillId="5" borderId="75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6" fillId="6" borderId="79" xfId="0" applyFont="1" applyFill="1" applyBorder="1" applyAlignment="1">
      <alignment horizontal="center" vertical="center"/>
    </xf>
    <xf numFmtId="164" fontId="6" fillId="5" borderId="75" xfId="0" applyNumberFormat="1" applyFont="1" applyFill="1" applyBorder="1" applyAlignment="1">
      <alignment horizontal="center" vertical="center"/>
    </xf>
    <xf numFmtId="164" fontId="6" fillId="5" borderId="81" xfId="0" applyNumberFormat="1" applyFont="1" applyFill="1" applyBorder="1" applyAlignment="1">
      <alignment horizontal="center" vertical="center"/>
    </xf>
    <xf numFmtId="164" fontId="6" fillId="5" borderId="76" xfId="0" applyNumberFormat="1" applyFont="1" applyFill="1" applyBorder="1" applyAlignment="1">
      <alignment horizontal="center" vertical="center"/>
    </xf>
    <xf numFmtId="0" fontId="17" fillId="3" borderId="0" xfId="1" quotePrefix="1" applyFont="1" applyFill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Normal 3" xfId="12" xr:uid="{B802AD5C-3100-49BB-97F6-13584B665E95}"/>
    <cellStyle name="Porcentagem 3" xfId="2" xr:uid="{00000000-0005-0000-0000-00000A000000}"/>
    <cellStyle name="Vírgula 2" xfId="3" xr:uid="{00000000-0005-0000-0000-00000B000000}"/>
  </cellStyles>
  <dxfs count="0"/>
  <tableStyles count="0" defaultTableStyle="TableStyleMedium2" defaultPivotStyle="PivotStyleLight16"/>
  <colors>
    <mruColors>
      <color rgb="FFC89108"/>
      <color rgb="FFE2B804"/>
      <color rgb="FF1B78A1"/>
      <color rgb="FFFDFBCF"/>
      <color rgb="FFC4D1EA"/>
      <color rgb="FFD9E1F2"/>
      <color rgb="FF305496"/>
      <color rgb="FFC5DCF3"/>
      <color rgb="FFADE3F9"/>
      <color rgb="FFF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1062990</xdr:colOff>
      <xdr:row>6</xdr:row>
      <xdr:rowOff>111125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7C48C74-9AF4-494E-9BB8-255259F8A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38125"/>
          <a:ext cx="7048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1062990</xdr:colOff>
      <xdr:row>6</xdr:row>
      <xdr:rowOff>111125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7C48C74-9AF4-494E-9BB8-255259F8A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38125"/>
          <a:ext cx="7048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1062990</xdr:colOff>
      <xdr:row>6</xdr:row>
      <xdr:rowOff>111125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7C48C74-9AF4-494E-9BB8-255259F8A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EFB5ABD-BB02-4C0F-8CA1-0353926D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8"/>
  <sheetViews>
    <sheetView showGridLines="0" topLeftCell="A17" zoomScale="90" zoomScaleNormal="90" workbookViewId="0">
      <selection activeCell="B28" sqref="B28"/>
    </sheetView>
  </sheetViews>
  <sheetFormatPr defaultRowHeight="15"/>
  <cols>
    <col min="1" max="1" width="4.5703125" customWidth="1"/>
    <col min="2" max="2" width="28.140625" customWidth="1"/>
    <col min="3" max="3" width="1.85546875" customWidth="1"/>
    <col min="4" max="4" width="9.85546875" customWidth="1"/>
    <col min="5" max="5" width="13.5703125" customWidth="1"/>
    <col min="6" max="6" width="50.42578125" style="114" customWidth="1"/>
    <col min="7" max="7" width="8.140625" bestFit="1" customWidth="1"/>
    <col min="8" max="8" width="7.42578125" customWidth="1"/>
    <col min="9" max="9" width="13.140625" hidden="1" customWidth="1"/>
    <col min="10" max="10" width="7.42578125" customWidth="1"/>
    <col min="11" max="11" width="11.140625" hidden="1" customWidth="1"/>
    <col min="12" max="12" width="13" customWidth="1"/>
    <col min="13" max="13" width="14.42578125" customWidth="1"/>
    <col min="14" max="14" width="19.42578125" customWidth="1"/>
    <col min="15" max="15" width="9" customWidth="1"/>
    <col min="16" max="16" width="23.5703125" customWidth="1"/>
    <col min="17" max="17" width="1.42578125" customWidth="1"/>
    <col min="18" max="18" width="14.42578125" customWidth="1"/>
  </cols>
  <sheetData>
    <row r="1" spans="2:18" ht="15.75" thickBot="1"/>
    <row r="2" spans="2:18">
      <c r="B2" s="143"/>
      <c r="C2" s="134"/>
      <c r="D2" s="134"/>
      <c r="E2" s="134"/>
      <c r="F2" s="135"/>
      <c r="G2" s="134"/>
      <c r="H2" s="134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2:18">
      <c r="B3" s="144"/>
      <c r="C3" s="136"/>
      <c r="D3" s="137" t="s">
        <v>126</v>
      </c>
      <c r="E3" s="136"/>
      <c r="F3" s="138"/>
      <c r="G3" s="136"/>
      <c r="H3" s="136"/>
      <c r="I3" s="148"/>
      <c r="J3" s="148"/>
      <c r="K3" s="148"/>
      <c r="L3" s="148"/>
      <c r="M3" s="148"/>
      <c r="N3" s="148"/>
      <c r="O3" s="148"/>
      <c r="P3" s="148"/>
      <c r="Q3" s="148"/>
      <c r="R3" s="149"/>
    </row>
    <row r="4" spans="2:18">
      <c r="B4" s="144"/>
      <c r="C4" s="136"/>
      <c r="D4" s="137" t="s">
        <v>125</v>
      </c>
      <c r="E4" s="136"/>
      <c r="F4" s="138"/>
      <c r="G4" s="136"/>
      <c r="H4" s="136"/>
      <c r="I4" s="148"/>
      <c r="J4" s="148"/>
      <c r="K4" s="148"/>
      <c r="L4" s="148"/>
      <c r="M4" s="148"/>
      <c r="N4" s="148"/>
      <c r="O4" s="148"/>
      <c r="P4" s="148"/>
      <c r="Q4" s="148"/>
      <c r="R4" s="149"/>
    </row>
    <row r="5" spans="2:18">
      <c r="B5" s="144"/>
      <c r="C5" s="136"/>
      <c r="D5" s="137" t="s">
        <v>127</v>
      </c>
      <c r="E5" s="136"/>
      <c r="F5" s="138"/>
      <c r="G5" s="136"/>
      <c r="H5" s="136"/>
      <c r="I5" s="148"/>
      <c r="J5" s="148"/>
      <c r="K5" s="148"/>
      <c r="L5" s="148"/>
      <c r="M5" s="148"/>
      <c r="N5" s="148"/>
      <c r="O5" s="148"/>
      <c r="P5" s="148"/>
      <c r="Q5" s="148"/>
      <c r="R5" s="149"/>
    </row>
    <row r="6" spans="2:18">
      <c r="B6" s="144"/>
      <c r="C6" s="136"/>
      <c r="D6" s="137" t="s">
        <v>124</v>
      </c>
      <c r="E6" s="136"/>
      <c r="F6" s="138"/>
      <c r="G6" s="136"/>
      <c r="H6" s="136"/>
      <c r="I6" s="148"/>
      <c r="J6" s="148"/>
      <c r="K6" s="148"/>
      <c r="L6" s="148"/>
      <c r="M6" s="148"/>
      <c r="N6" s="148"/>
      <c r="O6" s="148"/>
      <c r="P6" s="148"/>
      <c r="Q6" s="148"/>
      <c r="R6" s="149"/>
    </row>
    <row r="7" spans="2:18" ht="15.75" thickBot="1">
      <c r="B7" s="145"/>
      <c r="C7" s="139"/>
      <c r="D7" s="139"/>
      <c r="E7" s="139"/>
      <c r="F7" s="140"/>
      <c r="G7" s="139"/>
      <c r="H7" s="139"/>
      <c r="I7" s="150"/>
      <c r="J7" s="150"/>
      <c r="K7" s="150"/>
      <c r="L7" s="150"/>
      <c r="M7" s="150"/>
      <c r="N7" s="150"/>
      <c r="O7" s="150"/>
      <c r="P7" s="150"/>
      <c r="Q7" s="150"/>
      <c r="R7" s="151"/>
    </row>
    <row r="8" spans="2:18" ht="8.25" customHeight="1"/>
    <row r="9" spans="2:18">
      <c r="B9" s="1"/>
      <c r="C9" s="2"/>
      <c r="D9" s="2"/>
      <c r="E9" s="2"/>
      <c r="F9" s="115"/>
      <c r="G9" s="3"/>
      <c r="H9" s="2"/>
      <c r="I9" s="152" t="s">
        <v>0</v>
      </c>
      <c r="J9" s="153"/>
      <c r="K9" s="153"/>
      <c r="L9" s="154"/>
      <c r="M9" s="152" t="s">
        <v>1</v>
      </c>
      <c r="N9" s="153"/>
      <c r="O9" s="152" t="s">
        <v>2</v>
      </c>
      <c r="P9" s="153"/>
      <c r="Q9" s="2"/>
      <c r="R9" s="2"/>
    </row>
    <row r="10" spans="2:18" ht="36" customHeight="1">
      <c r="B10" s="119" t="s">
        <v>3</v>
      </c>
      <c r="C10" s="2"/>
      <c r="D10" s="119" t="s">
        <v>4</v>
      </c>
      <c r="E10" s="119" t="s">
        <v>5</v>
      </c>
      <c r="F10" s="120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  <c r="R10" s="133" t="s">
        <v>130</v>
      </c>
    </row>
    <row r="11" spans="2:18" ht="3.75" customHeight="1"/>
    <row r="12" spans="2:18" s="100" customFormat="1" ht="19.5" customHeight="1">
      <c r="B12" s="155" t="s">
        <v>150</v>
      </c>
      <c r="D12" s="101" t="s">
        <v>91</v>
      </c>
      <c r="E12" s="101" t="s">
        <v>121</v>
      </c>
      <c r="F12" s="113" t="s">
        <v>120</v>
      </c>
      <c r="G12" s="102" t="s">
        <v>78</v>
      </c>
      <c r="H12" s="102">
        <v>50</v>
      </c>
      <c r="I12" s="103">
        <v>3.3</v>
      </c>
      <c r="J12" s="104">
        <f t="shared" ref="J12:J13" si="0">IFERROR(I12*H12,"")</f>
        <v>165</v>
      </c>
      <c r="K12" s="105">
        <v>52841</v>
      </c>
      <c r="L12" s="105">
        <f t="shared" ref="L12:L13" si="1">IFERROR(K12*H12,"")</f>
        <v>2642050</v>
      </c>
      <c r="M12" s="106">
        <f>0.25*7296.38</f>
        <v>1824.095</v>
      </c>
      <c r="N12" s="107">
        <f t="shared" ref="N12:N13" si="2">IFERROR(M12*H12,"")</f>
        <v>91204.75</v>
      </c>
      <c r="O12" s="108"/>
      <c r="P12" s="107">
        <f t="shared" ref="P12:P13" si="3">IFERROR(N12-N12*O12,"-")</f>
        <v>91204.75</v>
      </c>
      <c r="Q12" s="109"/>
    </row>
    <row r="13" spans="2:18" s="100" customFormat="1" ht="19.5" customHeight="1">
      <c r="B13" s="155"/>
      <c r="D13" s="101" t="s">
        <v>91</v>
      </c>
      <c r="E13" s="101" t="s">
        <v>121</v>
      </c>
      <c r="F13" s="113" t="s">
        <v>129</v>
      </c>
      <c r="G13" s="102" t="s">
        <v>32</v>
      </c>
      <c r="H13" s="102">
        <v>25</v>
      </c>
      <c r="I13" s="103">
        <v>3.3</v>
      </c>
      <c r="J13" s="104">
        <f t="shared" si="0"/>
        <v>82.5</v>
      </c>
      <c r="K13" s="105">
        <v>52841</v>
      </c>
      <c r="L13" s="105">
        <f t="shared" si="1"/>
        <v>1321025</v>
      </c>
      <c r="M13" s="106">
        <v>7296.38</v>
      </c>
      <c r="N13" s="107">
        <f t="shared" si="2"/>
        <v>182409.5</v>
      </c>
      <c r="O13" s="108"/>
      <c r="P13" s="107">
        <f t="shared" si="3"/>
        <v>182409.5</v>
      </c>
      <c r="Q13" s="109"/>
    </row>
    <row r="14" spans="2:18" ht="3.75" customHeight="1"/>
    <row r="15" spans="2:18" s="100" customFormat="1" ht="32.25" customHeight="1">
      <c r="B15" s="155" t="s">
        <v>131</v>
      </c>
      <c r="D15" s="156" t="s">
        <v>140</v>
      </c>
      <c r="E15" s="157"/>
      <c r="F15" s="141" t="s">
        <v>148</v>
      </c>
      <c r="G15" s="160" t="s">
        <v>141</v>
      </c>
      <c r="H15" s="102">
        <v>1</v>
      </c>
      <c r="I15" s="162" t="s">
        <v>142</v>
      </c>
      <c r="J15" s="163"/>
      <c r="K15" s="163"/>
      <c r="L15" s="164"/>
      <c r="M15" s="106">
        <v>5000</v>
      </c>
      <c r="N15" s="107">
        <f t="shared" ref="N15:N19" si="4">IFERROR(M15*H15,"")</f>
        <v>5000</v>
      </c>
      <c r="O15" s="108">
        <v>0.5</v>
      </c>
      <c r="P15" s="107">
        <f t="shared" ref="P15:P19" si="5">IFERROR(N15-N15*O15,"-")</f>
        <v>2500</v>
      </c>
      <c r="Q15" s="109"/>
    </row>
    <row r="16" spans="2:18" s="100" customFormat="1" ht="19.5" customHeight="1">
      <c r="B16" s="155"/>
      <c r="D16" s="158"/>
      <c r="E16" s="159"/>
      <c r="F16" s="113" t="s">
        <v>149</v>
      </c>
      <c r="G16" s="161"/>
      <c r="H16" s="102">
        <v>1</v>
      </c>
      <c r="I16" s="165"/>
      <c r="J16" s="166"/>
      <c r="K16" s="166"/>
      <c r="L16" s="167"/>
      <c r="M16" s="106">
        <v>4000</v>
      </c>
      <c r="N16" s="107">
        <f t="shared" si="4"/>
        <v>4000</v>
      </c>
      <c r="O16" s="108">
        <v>0.5</v>
      </c>
      <c r="P16" s="107">
        <f t="shared" si="5"/>
        <v>2000</v>
      </c>
      <c r="Q16" s="109"/>
    </row>
    <row r="17" spans="2:18" s="100" customFormat="1" ht="19.5" customHeight="1">
      <c r="B17" s="155"/>
      <c r="D17" s="158"/>
      <c r="E17" s="159"/>
      <c r="F17" s="113" t="s">
        <v>145</v>
      </c>
      <c r="G17" s="161"/>
      <c r="H17" s="102">
        <v>1</v>
      </c>
      <c r="I17" s="165"/>
      <c r="J17" s="166"/>
      <c r="K17" s="166"/>
      <c r="L17" s="167"/>
      <c r="M17" s="106">
        <v>3000</v>
      </c>
      <c r="N17" s="107">
        <f t="shared" si="4"/>
        <v>3000</v>
      </c>
      <c r="O17" s="108">
        <v>0.5</v>
      </c>
      <c r="P17" s="107">
        <f t="shared" si="5"/>
        <v>1500</v>
      </c>
      <c r="Q17" s="109"/>
    </row>
    <row r="18" spans="2:18" s="100" customFormat="1" ht="19.5" customHeight="1">
      <c r="B18" s="155"/>
      <c r="D18" s="158"/>
      <c r="E18" s="159"/>
      <c r="F18" s="113" t="s">
        <v>146</v>
      </c>
      <c r="G18" s="161"/>
      <c r="H18" s="102">
        <v>1</v>
      </c>
      <c r="I18" s="165"/>
      <c r="J18" s="166"/>
      <c r="K18" s="166"/>
      <c r="L18" s="167"/>
      <c r="M18" s="106">
        <v>12000</v>
      </c>
      <c r="N18" s="107">
        <f t="shared" si="4"/>
        <v>12000</v>
      </c>
      <c r="O18" s="108">
        <v>0.5</v>
      </c>
      <c r="P18" s="107">
        <f t="shared" si="5"/>
        <v>6000</v>
      </c>
      <c r="Q18" s="109"/>
    </row>
    <row r="19" spans="2:18" s="100" customFormat="1" ht="19.5" customHeight="1">
      <c r="B19" s="155"/>
      <c r="D19" s="158"/>
      <c r="E19" s="159"/>
      <c r="F19" s="113" t="s">
        <v>147</v>
      </c>
      <c r="G19" s="161"/>
      <c r="H19" s="102">
        <v>1</v>
      </c>
      <c r="I19" s="165"/>
      <c r="J19" s="166"/>
      <c r="K19" s="166"/>
      <c r="L19" s="167"/>
      <c r="M19" s="106">
        <v>15000</v>
      </c>
      <c r="N19" s="107">
        <f t="shared" si="4"/>
        <v>15000</v>
      </c>
      <c r="O19" s="108">
        <v>0.5</v>
      </c>
      <c r="P19" s="107">
        <f t="shared" si="5"/>
        <v>7500</v>
      </c>
      <c r="Q19" s="109"/>
    </row>
    <row r="20" spans="2:18" ht="3.75" customHeight="1">
      <c r="D20" s="4"/>
      <c r="E20" s="4"/>
      <c r="F20" s="116"/>
      <c r="G20" s="5"/>
      <c r="H20" s="4"/>
      <c r="I20" s="4"/>
      <c r="J20" s="5"/>
      <c r="K20" s="4"/>
      <c r="L20" s="5"/>
      <c r="M20" s="4"/>
      <c r="N20" s="5"/>
      <c r="O20" s="4"/>
      <c r="P20" s="4"/>
      <c r="Q20" s="6"/>
      <c r="R20" s="6"/>
    </row>
    <row r="21" spans="2:18" ht="3.75" customHeight="1">
      <c r="D21" s="4"/>
      <c r="E21" s="4"/>
      <c r="F21" s="116"/>
      <c r="G21" s="5"/>
      <c r="H21" s="4"/>
      <c r="I21" s="4"/>
      <c r="J21" s="5"/>
      <c r="K21" s="4"/>
      <c r="L21" s="5"/>
      <c r="M21" s="4"/>
      <c r="N21" s="5"/>
      <c r="O21" s="4"/>
      <c r="P21" s="4"/>
      <c r="Q21" s="6"/>
      <c r="R21" s="6"/>
    </row>
    <row r="22" spans="2:18">
      <c r="B22" s="122"/>
      <c r="C22" s="7"/>
      <c r="D22" s="121"/>
      <c r="E22" s="121"/>
      <c r="F22" s="123"/>
      <c r="G22" s="124"/>
      <c r="H22" s="125">
        <f>SUM(H12:H20)</f>
        <v>80</v>
      </c>
      <c r="I22" s="126"/>
      <c r="J22" s="127">
        <f>SUM(J12:J13)</f>
        <v>247.5</v>
      </c>
      <c r="K22" s="128"/>
      <c r="L22" s="129">
        <f>SUM(L12:L13)</f>
        <v>3963075</v>
      </c>
      <c r="M22" s="130"/>
      <c r="N22" s="131">
        <f>SUM(N12:N21)</f>
        <v>312614.25</v>
      </c>
      <c r="O22" s="132"/>
      <c r="P22" s="131">
        <f>SUM(P12:P21)</f>
        <v>293114.25</v>
      </c>
      <c r="R22" s="131">
        <f>SUM(R20:R21)</f>
        <v>0</v>
      </c>
    </row>
    <row r="24" spans="2:18">
      <c r="B24" s="118" t="s">
        <v>122</v>
      </c>
      <c r="O24" s="8" t="s">
        <v>20</v>
      </c>
      <c r="P24" s="9">
        <f>P22*80%</f>
        <v>234491.40000000002</v>
      </c>
    </row>
    <row r="25" spans="2:18">
      <c r="B25" s="118" t="s">
        <v>123</v>
      </c>
      <c r="O25" s="3"/>
      <c r="P25" s="2"/>
    </row>
    <row r="26" spans="2:18" ht="24.75">
      <c r="B26" s="117"/>
      <c r="O26" s="10" t="s">
        <v>21</v>
      </c>
      <c r="P26" s="11">
        <f>IFERROR(P22/N22*100-100,"-")</f>
        <v>-6.2377194897545394</v>
      </c>
    </row>
    <row r="28" spans="2:18">
      <c r="B28" s="142" t="s">
        <v>151</v>
      </c>
    </row>
  </sheetData>
  <mergeCells count="10">
    <mergeCell ref="B15:B19"/>
    <mergeCell ref="D15:E19"/>
    <mergeCell ref="G15:G19"/>
    <mergeCell ref="I15:L19"/>
    <mergeCell ref="B12:B13"/>
    <mergeCell ref="B2:B7"/>
    <mergeCell ref="I2:R7"/>
    <mergeCell ref="I9:L9"/>
    <mergeCell ref="M9:N9"/>
    <mergeCell ref="O9:P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'BASE DE DADOS'!$M$7:$M$41</xm:f>
          </x14:formula1>
          <xm:sqref>F20:F21</xm:sqref>
        </x14:dataValidation>
        <x14:dataValidation type="list" allowBlank="1" showInputMessage="1" showErrorMessage="1" xr:uid="{00000000-0002-0000-0000-000001000000}">
          <x14:formula1>
            <xm:f>'BASE DE DADOS'!$Q$7:$Q$11</xm:f>
          </x14:formula1>
          <xm:sqref>G20:G21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6"/>
  <sheetViews>
    <sheetView showGridLines="0" tabSelected="1" topLeftCell="C21" zoomScale="90" zoomScaleNormal="90" workbookViewId="0">
      <selection activeCell="D26" sqref="D26"/>
    </sheetView>
  </sheetViews>
  <sheetFormatPr defaultRowHeight="15"/>
  <cols>
    <col min="1" max="1" width="4.5703125" customWidth="1"/>
    <col min="2" max="2" width="28.140625" customWidth="1"/>
    <col min="3" max="3" width="1.85546875" customWidth="1"/>
    <col min="4" max="4" width="9.85546875" customWidth="1"/>
    <col min="5" max="5" width="13.5703125" customWidth="1"/>
    <col min="6" max="6" width="36.42578125" style="114" customWidth="1"/>
    <col min="7" max="7" width="8.140625" bestFit="1" customWidth="1"/>
    <col min="8" max="8" width="7.42578125" customWidth="1"/>
    <col min="9" max="9" width="13.140625" hidden="1" customWidth="1"/>
    <col min="10" max="10" width="7.42578125" customWidth="1"/>
    <col min="11" max="11" width="11.140625" hidden="1" customWidth="1"/>
    <col min="12" max="12" width="13" customWidth="1"/>
    <col min="13" max="13" width="14.42578125" customWidth="1"/>
    <col min="14" max="14" width="19.42578125" customWidth="1"/>
    <col min="15" max="15" width="9" customWidth="1"/>
    <col min="16" max="16" width="23.5703125" customWidth="1"/>
    <col min="17" max="17" width="1.42578125" customWidth="1"/>
    <col min="18" max="18" width="14.42578125" customWidth="1"/>
  </cols>
  <sheetData>
    <row r="1" spans="2:18" ht="15.75" thickBot="1"/>
    <row r="2" spans="2:18">
      <c r="B2" s="143"/>
      <c r="C2" s="134"/>
      <c r="D2" s="134"/>
      <c r="E2" s="134"/>
      <c r="F2" s="135"/>
      <c r="G2" s="134"/>
      <c r="H2" s="134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2:18">
      <c r="B3" s="144"/>
      <c r="C3" s="136"/>
      <c r="D3" s="137" t="s">
        <v>126</v>
      </c>
      <c r="E3" s="136"/>
      <c r="F3" s="138"/>
      <c r="G3" s="136"/>
      <c r="H3" s="136"/>
      <c r="I3" s="148"/>
      <c r="J3" s="148"/>
      <c r="K3" s="148"/>
      <c r="L3" s="148"/>
      <c r="M3" s="148"/>
      <c r="N3" s="148"/>
      <c r="O3" s="148"/>
      <c r="P3" s="148"/>
      <c r="Q3" s="148"/>
      <c r="R3" s="149"/>
    </row>
    <row r="4" spans="2:18">
      <c r="B4" s="144"/>
      <c r="C4" s="136"/>
      <c r="D4" s="137" t="s">
        <v>125</v>
      </c>
      <c r="E4" s="136"/>
      <c r="F4" s="138"/>
      <c r="G4" s="136"/>
      <c r="H4" s="136"/>
      <c r="I4" s="148"/>
      <c r="J4" s="148"/>
      <c r="K4" s="148"/>
      <c r="L4" s="148"/>
      <c r="M4" s="148"/>
      <c r="N4" s="148"/>
      <c r="O4" s="148"/>
      <c r="P4" s="148"/>
      <c r="Q4" s="148"/>
      <c r="R4" s="149"/>
    </row>
    <row r="5" spans="2:18">
      <c r="B5" s="144"/>
      <c r="C5" s="136"/>
      <c r="D5" s="137" t="s">
        <v>127</v>
      </c>
      <c r="E5" s="136"/>
      <c r="F5" s="138"/>
      <c r="G5" s="136"/>
      <c r="H5" s="136"/>
      <c r="I5" s="148"/>
      <c r="J5" s="148"/>
      <c r="K5" s="148"/>
      <c r="L5" s="148"/>
      <c r="M5" s="148"/>
      <c r="N5" s="148"/>
      <c r="O5" s="148"/>
      <c r="P5" s="148"/>
      <c r="Q5" s="148"/>
      <c r="R5" s="149"/>
    </row>
    <row r="6" spans="2:18">
      <c r="B6" s="144"/>
      <c r="C6" s="136"/>
      <c r="D6" s="137" t="s">
        <v>124</v>
      </c>
      <c r="E6" s="136"/>
      <c r="F6" s="138"/>
      <c r="G6" s="136"/>
      <c r="H6" s="136"/>
      <c r="I6" s="148"/>
      <c r="J6" s="148"/>
      <c r="K6" s="148"/>
      <c r="L6" s="148"/>
      <c r="M6" s="148"/>
      <c r="N6" s="148"/>
      <c r="O6" s="148"/>
      <c r="P6" s="148"/>
      <c r="Q6" s="148"/>
      <c r="R6" s="149"/>
    </row>
    <row r="7" spans="2:18" ht="15.75" thickBot="1">
      <c r="B7" s="145"/>
      <c r="C7" s="139"/>
      <c r="D7" s="139"/>
      <c r="E7" s="139"/>
      <c r="F7" s="140"/>
      <c r="G7" s="139"/>
      <c r="H7" s="139"/>
      <c r="I7" s="150"/>
      <c r="J7" s="150"/>
      <c r="K7" s="150"/>
      <c r="L7" s="150"/>
      <c r="M7" s="150"/>
      <c r="N7" s="150"/>
      <c r="O7" s="150"/>
      <c r="P7" s="150"/>
      <c r="Q7" s="150"/>
      <c r="R7" s="151"/>
    </row>
    <row r="8" spans="2:18" ht="8.25" customHeight="1"/>
    <row r="9" spans="2:18">
      <c r="B9" s="1"/>
      <c r="C9" s="2"/>
      <c r="D9" s="2"/>
      <c r="E9" s="2"/>
      <c r="F9" s="115"/>
      <c r="G9" s="3"/>
      <c r="H9" s="2"/>
      <c r="I9" s="152" t="s">
        <v>0</v>
      </c>
      <c r="J9" s="153"/>
      <c r="K9" s="153"/>
      <c r="L9" s="154"/>
      <c r="M9" s="152" t="s">
        <v>1</v>
      </c>
      <c r="N9" s="153"/>
      <c r="O9" s="152" t="s">
        <v>2</v>
      </c>
      <c r="P9" s="153"/>
      <c r="Q9" s="2"/>
      <c r="R9" s="2"/>
    </row>
    <row r="10" spans="2:18" ht="36" customHeight="1">
      <c r="B10" s="119" t="s">
        <v>3</v>
      </c>
      <c r="C10" s="2"/>
      <c r="D10" s="119" t="s">
        <v>4</v>
      </c>
      <c r="E10" s="119" t="s">
        <v>5</v>
      </c>
      <c r="F10" s="120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  <c r="R10" s="133" t="s">
        <v>130</v>
      </c>
    </row>
    <row r="11" spans="2:18" ht="3.75" customHeight="1"/>
    <row r="12" spans="2:18" s="100" customFormat="1" ht="19.5" customHeight="1">
      <c r="B12" s="155" t="s">
        <v>150</v>
      </c>
      <c r="D12" s="101" t="s">
        <v>91</v>
      </c>
      <c r="E12" s="101" t="s">
        <v>121</v>
      </c>
      <c r="F12" s="113" t="s">
        <v>120</v>
      </c>
      <c r="G12" s="102" t="s">
        <v>78</v>
      </c>
      <c r="H12" s="102">
        <v>50</v>
      </c>
      <c r="I12" s="103">
        <v>3.3</v>
      </c>
      <c r="J12" s="104">
        <f t="shared" ref="J12:J13" si="0">IFERROR(I12*H12,"")</f>
        <v>165</v>
      </c>
      <c r="K12" s="105">
        <v>52841</v>
      </c>
      <c r="L12" s="105">
        <f t="shared" ref="L12:L13" si="1">IFERROR(K12*H12,"")</f>
        <v>2642050</v>
      </c>
      <c r="M12" s="106">
        <f>0.25*7296.38</f>
        <v>1824.095</v>
      </c>
      <c r="N12" s="107">
        <f t="shared" ref="N12:N13" si="2">IFERROR(M12*H12,"")</f>
        <v>91204.75</v>
      </c>
      <c r="O12" s="108"/>
      <c r="P12" s="107">
        <f t="shared" ref="P12:P13" si="3">IFERROR(N12-N12*O12,"-")</f>
        <v>91204.75</v>
      </c>
      <c r="Q12" s="109"/>
    </row>
    <row r="13" spans="2:18" s="100" customFormat="1" ht="19.5" customHeight="1">
      <c r="B13" s="155"/>
      <c r="D13" s="101" t="s">
        <v>91</v>
      </c>
      <c r="E13" s="101" t="s">
        <v>121</v>
      </c>
      <c r="F13" s="113" t="s">
        <v>129</v>
      </c>
      <c r="G13" s="102" t="s">
        <v>32</v>
      </c>
      <c r="H13" s="102">
        <v>35</v>
      </c>
      <c r="I13" s="103">
        <v>3.3</v>
      </c>
      <c r="J13" s="104">
        <f t="shared" si="0"/>
        <v>115.5</v>
      </c>
      <c r="K13" s="105">
        <v>52841</v>
      </c>
      <c r="L13" s="105">
        <f t="shared" si="1"/>
        <v>1849435</v>
      </c>
      <c r="M13" s="106">
        <v>7296.38</v>
      </c>
      <c r="N13" s="107">
        <f t="shared" si="2"/>
        <v>255373.30000000002</v>
      </c>
      <c r="O13" s="108"/>
      <c r="P13" s="107">
        <f t="shared" si="3"/>
        <v>255373.30000000002</v>
      </c>
      <c r="Q13" s="109"/>
    </row>
    <row r="14" spans="2:18" ht="3.75" customHeight="1"/>
    <row r="15" spans="2:18" s="100" customFormat="1" ht="19.5" customHeight="1">
      <c r="B15" s="155" t="s">
        <v>131</v>
      </c>
      <c r="D15" s="156" t="s">
        <v>140</v>
      </c>
      <c r="E15" s="157"/>
      <c r="F15" s="113" t="s">
        <v>143</v>
      </c>
      <c r="G15" s="160" t="s">
        <v>141</v>
      </c>
      <c r="H15" s="102">
        <v>1</v>
      </c>
      <c r="I15" s="162" t="s">
        <v>142</v>
      </c>
      <c r="J15" s="163"/>
      <c r="K15" s="163"/>
      <c r="L15" s="164"/>
      <c r="M15" s="106">
        <v>25000</v>
      </c>
      <c r="N15" s="107">
        <f t="shared" ref="N15:N19" si="4">IFERROR(M15*H15,"")</f>
        <v>25000</v>
      </c>
      <c r="O15" s="108">
        <v>0.5</v>
      </c>
      <c r="P15" s="107">
        <f t="shared" ref="P15:P19" si="5">IFERROR(N15-N15*O15,"-")</f>
        <v>12500</v>
      </c>
      <c r="Q15" s="109"/>
    </row>
    <row r="16" spans="2:18" s="100" customFormat="1" ht="19.5" customHeight="1">
      <c r="B16" s="155"/>
      <c r="D16" s="158"/>
      <c r="E16" s="159"/>
      <c r="F16" s="113" t="s">
        <v>144</v>
      </c>
      <c r="G16" s="161"/>
      <c r="H16" s="102">
        <v>1</v>
      </c>
      <c r="I16" s="165"/>
      <c r="J16" s="166"/>
      <c r="K16" s="166"/>
      <c r="L16" s="167"/>
      <c r="M16" s="106">
        <v>15000</v>
      </c>
      <c r="N16" s="107">
        <f t="shared" si="4"/>
        <v>15000</v>
      </c>
      <c r="O16" s="108">
        <v>0.5</v>
      </c>
      <c r="P16" s="107">
        <f t="shared" si="5"/>
        <v>7500</v>
      </c>
      <c r="Q16" s="109"/>
    </row>
    <row r="17" spans="2:18" s="100" customFormat="1" ht="19.5" customHeight="1">
      <c r="B17" s="155"/>
      <c r="D17" s="158"/>
      <c r="E17" s="159"/>
      <c r="F17" s="113" t="s">
        <v>145</v>
      </c>
      <c r="G17" s="161"/>
      <c r="H17" s="102">
        <v>1</v>
      </c>
      <c r="I17" s="165"/>
      <c r="J17" s="166"/>
      <c r="K17" s="166"/>
      <c r="L17" s="167"/>
      <c r="M17" s="106">
        <v>3000</v>
      </c>
      <c r="N17" s="107">
        <f t="shared" si="4"/>
        <v>3000</v>
      </c>
      <c r="O17" s="108">
        <v>0.5</v>
      </c>
      <c r="P17" s="107">
        <f t="shared" si="5"/>
        <v>1500</v>
      </c>
      <c r="Q17" s="109"/>
    </row>
    <row r="18" spans="2:18" s="100" customFormat="1" ht="19.5" customHeight="1">
      <c r="B18" s="155"/>
      <c r="D18" s="158"/>
      <c r="E18" s="159"/>
      <c r="F18" s="113" t="s">
        <v>146</v>
      </c>
      <c r="G18" s="161"/>
      <c r="H18" s="102">
        <v>1</v>
      </c>
      <c r="I18" s="165"/>
      <c r="J18" s="166"/>
      <c r="K18" s="166"/>
      <c r="L18" s="167"/>
      <c r="M18" s="106">
        <v>12000</v>
      </c>
      <c r="N18" s="107">
        <f t="shared" si="4"/>
        <v>12000</v>
      </c>
      <c r="O18" s="108">
        <v>0.5</v>
      </c>
      <c r="P18" s="107">
        <f t="shared" si="5"/>
        <v>6000</v>
      </c>
      <c r="Q18" s="109"/>
    </row>
    <row r="19" spans="2:18" s="100" customFormat="1" ht="19.5" customHeight="1">
      <c r="B19" s="155"/>
      <c r="D19" s="158"/>
      <c r="E19" s="159"/>
      <c r="F19" s="113" t="s">
        <v>147</v>
      </c>
      <c r="G19" s="161"/>
      <c r="H19" s="102">
        <v>1</v>
      </c>
      <c r="I19" s="165"/>
      <c r="J19" s="166"/>
      <c r="K19" s="166"/>
      <c r="L19" s="167"/>
      <c r="M19" s="106">
        <v>15000</v>
      </c>
      <c r="N19" s="107">
        <f t="shared" si="4"/>
        <v>15000</v>
      </c>
      <c r="O19" s="108">
        <v>0.5</v>
      </c>
      <c r="P19" s="107">
        <f t="shared" si="5"/>
        <v>7500</v>
      </c>
      <c r="Q19" s="109"/>
    </row>
    <row r="20" spans="2:18" ht="3.75" customHeight="1">
      <c r="D20" s="4"/>
      <c r="E20" s="4"/>
      <c r="F20" s="116"/>
      <c r="G20" s="5"/>
      <c r="H20" s="4"/>
      <c r="I20" s="4"/>
      <c r="J20" s="5"/>
      <c r="K20" s="4"/>
      <c r="L20" s="5"/>
      <c r="M20" s="4"/>
      <c r="N20" s="5"/>
      <c r="O20" s="4"/>
      <c r="P20" s="4"/>
      <c r="Q20" s="6"/>
      <c r="R20" s="6"/>
    </row>
    <row r="21" spans="2:18">
      <c r="B21" s="122"/>
      <c r="C21" s="7"/>
      <c r="D21" s="121"/>
      <c r="E21" s="121"/>
      <c r="F21" s="123"/>
      <c r="G21" s="124"/>
      <c r="H21" s="125">
        <f>SUM(H12:H19)</f>
        <v>90</v>
      </c>
      <c r="I21" s="126"/>
      <c r="J21" s="127">
        <f>SUM(J12:J13)</f>
        <v>280.5</v>
      </c>
      <c r="K21" s="128"/>
      <c r="L21" s="129">
        <f>SUM(L12:L13)</f>
        <v>4491485</v>
      </c>
      <c r="M21" s="130"/>
      <c r="N21" s="131">
        <f>SUM(N12:N20)</f>
        <v>416578.05000000005</v>
      </c>
      <c r="O21" s="132"/>
      <c r="P21" s="131">
        <f>SUM(P12:P20)</f>
        <v>381578.05000000005</v>
      </c>
      <c r="R21" s="131">
        <f>SUM(R20:R20)</f>
        <v>0</v>
      </c>
    </row>
    <row r="23" spans="2:18">
      <c r="B23" s="118" t="s">
        <v>122</v>
      </c>
      <c r="O23" s="8" t="s">
        <v>20</v>
      </c>
      <c r="P23" s="9">
        <f>P21*80%</f>
        <v>305262.44000000006</v>
      </c>
    </row>
    <row r="24" spans="2:18">
      <c r="B24" s="118" t="s">
        <v>123</v>
      </c>
      <c r="O24" s="3"/>
      <c r="P24" s="2"/>
    </row>
    <row r="25" spans="2:18" ht="24.75">
      <c r="B25" s="117"/>
      <c r="O25" s="10" t="s">
        <v>21</v>
      </c>
      <c r="P25" s="11">
        <f>IFERROR(P21/N21*100-100,"-")</f>
        <v>-8.4017868920361991</v>
      </c>
    </row>
    <row r="26" spans="2:18">
      <c r="D26" s="142" t="s">
        <v>151</v>
      </c>
    </row>
  </sheetData>
  <mergeCells count="10">
    <mergeCell ref="B15:B19"/>
    <mergeCell ref="D15:E19"/>
    <mergeCell ref="G15:G19"/>
    <mergeCell ref="I15:L19"/>
    <mergeCell ref="B12:B13"/>
    <mergeCell ref="B2:B7"/>
    <mergeCell ref="I2:R7"/>
    <mergeCell ref="I9:L9"/>
    <mergeCell ref="M9:N9"/>
    <mergeCell ref="O9:P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'BASE DE DADOS'!$Q$7:$Q$11</xm:f>
          </x14:formula1>
          <xm:sqref>G20</xm:sqref>
        </x14:dataValidation>
        <x14:dataValidation type="list" allowBlank="1" showInputMessage="1" showErrorMessage="1" xr:uid="{00000000-0002-0000-0100-000001000000}">
          <x14:formula1>
            <xm:f>'BASE DE DADOS'!$M$7:$M$41</xm:f>
          </x14:formula1>
          <xm:sqref>F20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31"/>
  <sheetViews>
    <sheetView showGridLines="0" topLeftCell="A17" zoomScale="80" zoomScaleNormal="80" workbookViewId="0">
      <selection activeCell="B31" sqref="B31"/>
    </sheetView>
  </sheetViews>
  <sheetFormatPr defaultRowHeight="15"/>
  <cols>
    <col min="1" max="1" width="4.5703125" customWidth="1"/>
    <col min="2" max="2" width="28.140625" customWidth="1"/>
    <col min="3" max="3" width="1.85546875" customWidth="1"/>
    <col min="4" max="4" width="9.85546875" customWidth="1"/>
    <col min="5" max="5" width="13.5703125" customWidth="1"/>
    <col min="6" max="6" width="30.42578125" style="114" customWidth="1"/>
    <col min="7" max="7" width="8.140625" bestFit="1" customWidth="1"/>
    <col min="8" max="8" width="7.42578125" customWidth="1"/>
    <col min="9" max="9" width="13.140625" hidden="1" customWidth="1"/>
    <col min="10" max="10" width="7.42578125" customWidth="1"/>
    <col min="11" max="11" width="11.140625" hidden="1" customWidth="1"/>
    <col min="12" max="12" width="13" customWidth="1"/>
    <col min="13" max="13" width="14.42578125" customWidth="1"/>
    <col min="14" max="14" width="19.42578125" customWidth="1"/>
    <col min="15" max="15" width="9" customWidth="1"/>
    <col min="16" max="16" width="23.5703125" customWidth="1"/>
    <col min="17" max="17" width="1.42578125" customWidth="1"/>
    <col min="18" max="18" width="14.42578125" customWidth="1"/>
  </cols>
  <sheetData>
    <row r="1" spans="2:18" ht="15.75" thickBot="1"/>
    <row r="2" spans="2:18">
      <c r="B2" s="143"/>
      <c r="C2" s="134"/>
      <c r="D2" s="134"/>
      <c r="E2" s="134"/>
      <c r="F2" s="135"/>
      <c r="G2" s="134"/>
      <c r="H2" s="134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2:18">
      <c r="B3" s="144"/>
      <c r="C3" s="136"/>
      <c r="D3" s="137" t="s">
        <v>126</v>
      </c>
      <c r="E3" s="136"/>
      <c r="F3" s="138"/>
      <c r="G3" s="136"/>
      <c r="H3" s="136"/>
      <c r="I3" s="148"/>
      <c r="J3" s="148"/>
      <c r="K3" s="148"/>
      <c r="L3" s="148"/>
      <c r="M3" s="148"/>
      <c r="N3" s="148"/>
      <c r="O3" s="148"/>
      <c r="P3" s="148"/>
      <c r="Q3" s="148"/>
      <c r="R3" s="149"/>
    </row>
    <row r="4" spans="2:18">
      <c r="B4" s="144"/>
      <c r="C4" s="136"/>
      <c r="D4" s="137" t="s">
        <v>125</v>
      </c>
      <c r="E4" s="136"/>
      <c r="F4" s="138"/>
      <c r="G4" s="136"/>
      <c r="H4" s="136"/>
      <c r="I4" s="148"/>
      <c r="J4" s="148"/>
      <c r="K4" s="148"/>
      <c r="L4" s="148"/>
      <c r="M4" s="148"/>
      <c r="N4" s="148"/>
      <c r="O4" s="148"/>
      <c r="P4" s="148"/>
      <c r="Q4" s="148"/>
      <c r="R4" s="149"/>
    </row>
    <row r="5" spans="2:18">
      <c r="B5" s="144"/>
      <c r="C5" s="136"/>
      <c r="D5" s="137" t="s">
        <v>127</v>
      </c>
      <c r="E5" s="136"/>
      <c r="F5" s="138"/>
      <c r="G5" s="136"/>
      <c r="H5" s="136"/>
      <c r="I5" s="148"/>
      <c r="J5" s="148"/>
      <c r="K5" s="148"/>
      <c r="L5" s="148"/>
      <c r="M5" s="148"/>
      <c r="N5" s="148"/>
      <c r="O5" s="148"/>
      <c r="P5" s="148"/>
      <c r="Q5" s="148"/>
      <c r="R5" s="149"/>
    </row>
    <row r="6" spans="2:18">
      <c r="B6" s="144"/>
      <c r="C6" s="136"/>
      <c r="D6" s="137" t="s">
        <v>124</v>
      </c>
      <c r="E6" s="136"/>
      <c r="F6" s="138"/>
      <c r="G6" s="136"/>
      <c r="H6" s="136"/>
      <c r="I6" s="148"/>
      <c r="J6" s="148"/>
      <c r="K6" s="148"/>
      <c r="L6" s="148"/>
      <c r="M6" s="148"/>
      <c r="N6" s="148"/>
      <c r="O6" s="148"/>
      <c r="P6" s="148"/>
      <c r="Q6" s="148"/>
      <c r="R6" s="149"/>
    </row>
    <row r="7" spans="2:18" ht="15.75" thickBot="1">
      <c r="B7" s="145"/>
      <c r="C7" s="139"/>
      <c r="D7" s="139"/>
      <c r="E7" s="139"/>
      <c r="F7" s="140"/>
      <c r="G7" s="139"/>
      <c r="H7" s="139"/>
      <c r="I7" s="150"/>
      <c r="J7" s="150"/>
      <c r="K7" s="150"/>
      <c r="L7" s="150"/>
      <c r="M7" s="150"/>
      <c r="N7" s="150"/>
      <c r="O7" s="150"/>
      <c r="P7" s="150"/>
      <c r="Q7" s="150"/>
      <c r="R7" s="151"/>
    </row>
    <row r="8" spans="2:18" ht="8.25" customHeight="1"/>
    <row r="9" spans="2:18">
      <c r="B9" s="1"/>
      <c r="C9" s="2"/>
      <c r="D9" s="2"/>
      <c r="E9" s="2"/>
      <c r="F9" s="115"/>
      <c r="G9" s="3"/>
      <c r="H9" s="2"/>
      <c r="I9" s="152" t="s">
        <v>0</v>
      </c>
      <c r="J9" s="153"/>
      <c r="K9" s="153"/>
      <c r="L9" s="154"/>
      <c r="M9" s="152" t="s">
        <v>1</v>
      </c>
      <c r="N9" s="153"/>
      <c r="O9" s="152" t="s">
        <v>2</v>
      </c>
      <c r="P9" s="153"/>
      <c r="Q9" s="2"/>
      <c r="R9" s="2"/>
    </row>
    <row r="10" spans="2:18" ht="36" customHeight="1">
      <c r="B10" s="119" t="s">
        <v>3</v>
      </c>
      <c r="C10" s="2"/>
      <c r="D10" s="119" t="s">
        <v>4</v>
      </c>
      <c r="E10" s="119" t="s">
        <v>5</v>
      </c>
      <c r="F10" s="120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  <c r="R10" s="133" t="s">
        <v>130</v>
      </c>
    </row>
    <row r="11" spans="2:18" ht="3.75" customHeight="1"/>
    <row r="12" spans="2:18" s="100" customFormat="1" ht="19.5" customHeight="1">
      <c r="B12" s="155" t="s">
        <v>150</v>
      </c>
      <c r="D12" s="101" t="s">
        <v>91</v>
      </c>
      <c r="E12" s="101" t="s">
        <v>121</v>
      </c>
      <c r="F12" s="113" t="s">
        <v>120</v>
      </c>
      <c r="G12" s="102" t="s">
        <v>78</v>
      </c>
      <c r="H12" s="102">
        <v>50</v>
      </c>
      <c r="I12" s="103">
        <v>3.3</v>
      </c>
      <c r="J12" s="104">
        <f t="shared" ref="J12:J13" si="0">IFERROR(I12*H12,"")</f>
        <v>165</v>
      </c>
      <c r="K12" s="105">
        <v>52841</v>
      </c>
      <c r="L12" s="105">
        <f t="shared" ref="L12:L13" si="1">IFERROR(K12*H12,"")</f>
        <v>2642050</v>
      </c>
      <c r="M12" s="106">
        <f>0.25*7296.38</f>
        <v>1824.095</v>
      </c>
      <c r="N12" s="107">
        <f t="shared" ref="N12:N13" si="2">IFERROR(M12*H12,"")</f>
        <v>91204.75</v>
      </c>
      <c r="O12" s="108"/>
      <c r="P12" s="107">
        <f t="shared" ref="P12:P13" si="3">IFERROR(N12-N12*O12,"-")</f>
        <v>91204.75</v>
      </c>
      <c r="Q12" s="109"/>
    </row>
    <row r="13" spans="2:18" s="100" customFormat="1" ht="19.5" customHeight="1">
      <c r="B13" s="155"/>
      <c r="D13" s="101" t="s">
        <v>91</v>
      </c>
      <c r="E13" s="101" t="s">
        <v>121</v>
      </c>
      <c r="F13" s="113" t="s">
        <v>129</v>
      </c>
      <c r="G13" s="102" t="s">
        <v>32</v>
      </c>
      <c r="H13" s="102">
        <v>50</v>
      </c>
      <c r="I13" s="103">
        <v>3.3</v>
      </c>
      <c r="J13" s="104">
        <f t="shared" si="0"/>
        <v>165</v>
      </c>
      <c r="K13" s="105">
        <v>52841</v>
      </c>
      <c r="L13" s="105">
        <f t="shared" si="1"/>
        <v>2642050</v>
      </c>
      <c r="M13" s="106">
        <v>7296.38</v>
      </c>
      <c r="N13" s="107">
        <f t="shared" si="2"/>
        <v>364819</v>
      </c>
      <c r="O13" s="108"/>
      <c r="P13" s="107">
        <f t="shared" si="3"/>
        <v>364819</v>
      </c>
      <c r="Q13" s="109"/>
    </row>
    <row r="14" spans="2:18" ht="3.75" customHeight="1"/>
    <row r="15" spans="2:18" s="100" customFormat="1" ht="19.5" customHeight="1">
      <c r="B15" s="155" t="s">
        <v>131</v>
      </c>
      <c r="D15" s="168">
        <v>46234</v>
      </c>
      <c r="E15" s="157"/>
      <c r="F15" s="113" t="s">
        <v>132</v>
      </c>
      <c r="G15" s="160" t="s">
        <v>141</v>
      </c>
      <c r="H15" s="102">
        <v>1</v>
      </c>
      <c r="I15" s="162" t="s">
        <v>142</v>
      </c>
      <c r="J15" s="163"/>
      <c r="K15" s="163"/>
      <c r="L15" s="164"/>
      <c r="M15" s="106">
        <v>89500</v>
      </c>
      <c r="N15" s="107">
        <f t="shared" ref="N15:N21" si="4">IFERROR(M15*H15,"")</f>
        <v>89500</v>
      </c>
      <c r="O15" s="108">
        <v>0.5</v>
      </c>
      <c r="P15" s="107">
        <f t="shared" ref="P15:P21" si="5">IFERROR(N15-N15*O15,"-")</f>
        <v>44750</v>
      </c>
      <c r="Q15" s="109"/>
    </row>
    <row r="16" spans="2:18" s="100" customFormat="1" ht="19.5" customHeight="1">
      <c r="B16" s="155"/>
      <c r="D16" s="158"/>
      <c r="E16" s="159"/>
      <c r="F16" s="113" t="s">
        <v>133</v>
      </c>
      <c r="G16" s="161"/>
      <c r="H16" s="102">
        <v>1</v>
      </c>
      <c r="I16" s="165"/>
      <c r="J16" s="166"/>
      <c r="K16" s="166"/>
      <c r="L16" s="167"/>
      <c r="M16" s="106">
        <v>25000</v>
      </c>
      <c r="N16" s="107">
        <f t="shared" si="4"/>
        <v>25000</v>
      </c>
      <c r="O16" s="108">
        <v>0.5</v>
      </c>
      <c r="P16" s="107">
        <f t="shared" si="5"/>
        <v>12500</v>
      </c>
      <c r="Q16" s="109"/>
    </row>
    <row r="17" spans="2:18" s="100" customFormat="1" ht="19.5" customHeight="1">
      <c r="B17" s="155"/>
      <c r="D17" s="158"/>
      <c r="E17" s="159"/>
      <c r="F17" s="113" t="s">
        <v>134</v>
      </c>
      <c r="G17" s="161"/>
      <c r="H17" s="102">
        <v>1</v>
      </c>
      <c r="I17" s="165"/>
      <c r="J17" s="166"/>
      <c r="K17" s="166"/>
      <c r="L17" s="167"/>
      <c r="M17" s="106">
        <v>30000</v>
      </c>
      <c r="N17" s="107">
        <f t="shared" ref="N17:N20" si="6">IFERROR(M17*H17,"")</f>
        <v>30000</v>
      </c>
      <c r="O17" s="108">
        <v>0.5</v>
      </c>
      <c r="P17" s="107">
        <f t="shared" ref="P17:P20" si="7">IFERROR(N17-N17*O17,"-")</f>
        <v>15000</v>
      </c>
      <c r="Q17" s="109"/>
    </row>
    <row r="18" spans="2:18" s="100" customFormat="1" ht="19.5" customHeight="1">
      <c r="B18" s="155"/>
      <c r="D18" s="158"/>
      <c r="E18" s="159"/>
      <c r="F18" s="113" t="s">
        <v>135</v>
      </c>
      <c r="G18" s="161"/>
      <c r="H18" s="102">
        <v>1</v>
      </c>
      <c r="I18" s="165"/>
      <c r="J18" s="166"/>
      <c r="K18" s="166"/>
      <c r="L18" s="167"/>
      <c r="M18" s="106">
        <v>20000</v>
      </c>
      <c r="N18" s="107">
        <f t="shared" si="6"/>
        <v>20000</v>
      </c>
      <c r="O18" s="108">
        <v>0.5</v>
      </c>
      <c r="P18" s="107">
        <f t="shared" si="7"/>
        <v>10000</v>
      </c>
      <c r="Q18" s="109"/>
    </row>
    <row r="19" spans="2:18" s="100" customFormat="1" ht="19.5" customHeight="1">
      <c r="B19" s="155"/>
      <c r="D19" s="158"/>
      <c r="E19" s="159"/>
      <c r="F19" s="113" t="s">
        <v>136</v>
      </c>
      <c r="G19" s="161"/>
      <c r="H19" s="102">
        <v>1</v>
      </c>
      <c r="I19" s="165"/>
      <c r="J19" s="166"/>
      <c r="K19" s="166"/>
      <c r="L19" s="167"/>
      <c r="M19" s="106">
        <v>12000</v>
      </c>
      <c r="N19" s="107">
        <f t="shared" si="6"/>
        <v>12000</v>
      </c>
      <c r="O19" s="108">
        <v>0.5</v>
      </c>
      <c r="P19" s="107">
        <f t="shared" si="7"/>
        <v>6000</v>
      </c>
      <c r="Q19" s="109"/>
    </row>
    <row r="20" spans="2:18" s="100" customFormat="1" ht="19.5" customHeight="1">
      <c r="B20" s="155"/>
      <c r="D20" s="158"/>
      <c r="E20" s="159"/>
      <c r="F20" s="113" t="s">
        <v>137</v>
      </c>
      <c r="G20" s="161"/>
      <c r="H20" s="102">
        <v>1</v>
      </c>
      <c r="I20" s="165"/>
      <c r="J20" s="166"/>
      <c r="K20" s="166"/>
      <c r="L20" s="167"/>
      <c r="M20" s="106">
        <v>15000</v>
      </c>
      <c r="N20" s="107">
        <f t="shared" si="6"/>
        <v>15000</v>
      </c>
      <c r="O20" s="108">
        <v>0.5</v>
      </c>
      <c r="P20" s="107">
        <f t="shared" si="7"/>
        <v>7500</v>
      </c>
      <c r="Q20" s="109"/>
    </row>
    <row r="21" spans="2:18" s="100" customFormat="1" ht="19.5" customHeight="1">
      <c r="B21" s="155"/>
      <c r="D21" s="158"/>
      <c r="E21" s="159"/>
      <c r="F21" s="113" t="s">
        <v>138</v>
      </c>
      <c r="G21" s="161"/>
      <c r="H21" s="102">
        <v>1</v>
      </c>
      <c r="I21" s="165"/>
      <c r="J21" s="166"/>
      <c r="K21" s="166"/>
      <c r="L21" s="167"/>
      <c r="M21" s="106">
        <v>10000</v>
      </c>
      <c r="N21" s="107">
        <f t="shared" si="4"/>
        <v>10000</v>
      </c>
      <c r="O21" s="108">
        <v>0.5</v>
      </c>
      <c r="P21" s="107">
        <f t="shared" si="5"/>
        <v>5000</v>
      </c>
      <c r="Q21" s="109"/>
    </row>
    <row r="22" spans="2:18" s="100" customFormat="1" ht="19.5" customHeight="1">
      <c r="B22" s="155"/>
      <c r="D22" s="169"/>
      <c r="E22" s="170"/>
      <c r="F22" s="113" t="s">
        <v>139</v>
      </c>
      <c r="G22" s="171"/>
      <c r="H22" s="102">
        <v>1</v>
      </c>
      <c r="I22" s="172"/>
      <c r="J22" s="173"/>
      <c r="K22" s="173"/>
      <c r="L22" s="174"/>
      <c r="M22" s="106">
        <v>8000</v>
      </c>
      <c r="N22" s="107">
        <f t="shared" ref="N22" si="8">IFERROR(M22*H22,"")</f>
        <v>8000</v>
      </c>
      <c r="O22" s="108">
        <v>0.5</v>
      </c>
      <c r="P22" s="107">
        <f t="shared" ref="P22" si="9">IFERROR(N22-N22*O22,"-")</f>
        <v>4000</v>
      </c>
      <c r="Q22" s="109"/>
    </row>
    <row r="23" spans="2:18" ht="3.75" customHeight="1">
      <c r="D23" s="4"/>
      <c r="E23" s="4"/>
      <c r="F23" s="116"/>
      <c r="G23" s="5"/>
      <c r="H23" s="4"/>
      <c r="I23" s="4"/>
      <c r="J23" s="5"/>
      <c r="K23" s="4"/>
      <c r="L23" s="5"/>
      <c r="M23" s="4"/>
      <c r="N23" s="5"/>
      <c r="O23" s="4"/>
      <c r="P23" s="4"/>
      <c r="Q23" s="6"/>
      <c r="R23" s="6"/>
    </row>
    <row r="24" spans="2:18" ht="3.75" customHeight="1">
      <c r="D24" s="4"/>
      <c r="E24" s="4"/>
      <c r="F24" s="116"/>
      <c r="G24" s="5"/>
      <c r="H24" s="4"/>
      <c r="I24" s="4"/>
      <c r="J24" s="5"/>
      <c r="K24" s="4"/>
      <c r="L24" s="5"/>
      <c r="M24" s="4"/>
      <c r="N24" s="5"/>
      <c r="O24" s="4"/>
      <c r="P24" s="4"/>
      <c r="Q24" s="6"/>
      <c r="R24" s="6"/>
    </row>
    <row r="25" spans="2:18">
      <c r="B25" s="122"/>
      <c r="C25" s="7"/>
      <c r="D25" s="121"/>
      <c r="E25" s="121"/>
      <c r="F25" s="123"/>
      <c r="G25" s="124"/>
      <c r="H25" s="125">
        <f>SUM(H12:H23)</f>
        <v>108</v>
      </c>
      <c r="I25" s="126"/>
      <c r="J25" s="127">
        <f>SUM(J12:J13)</f>
        <v>330</v>
      </c>
      <c r="K25" s="128"/>
      <c r="L25" s="129">
        <f>SUM(L12:L13)</f>
        <v>5284100</v>
      </c>
      <c r="M25" s="130"/>
      <c r="N25" s="131">
        <f>SUM(N12:N24)</f>
        <v>665523.75</v>
      </c>
      <c r="O25" s="132"/>
      <c r="P25" s="131">
        <f>SUM(P12:P24)</f>
        <v>560773.75</v>
      </c>
      <c r="R25" s="131">
        <f>SUM(R22:R24)</f>
        <v>0</v>
      </c>
    </row>
    <row r="27" spans="2:18">
      <c r="B27" s="118" t="s">
        <v>122</v>
      </c>
      <c r="O27" s="8" t="s">
        <v>20</v>
      </c>
      <c r="P27" s="9">
        <f>P25*80%</f>
        <v>448619</v>
      </c>
    </row>
    <row r="28" spans="2:18">
      <c r="B28" s="118" t="s">
        <v>123</v>
      </c>
      <c r="O28" s="3"/>
      <c r="P28" s="2"/>
    </row>
    <row r="29" spans="2:18" ht="24.75">
      <c r="B29" s="117"/>
      <c r="O29" s="10" t="s">
        <v>21</v>
      </c>
      <c r="P29" s="11">
        <f>IFERROR(P25/N25*100-100,"-")</f>
        <v>-15.739483376814121</v>
      </c>
    </row>
    <row r="31" spans="2:18">
      <c r="B31" t="s">
        <v>151</v>
      </c>
    </row>
  </sheetData>
  <mergeCells count="10">
    <mergeCell ref="B2:B7"/>
    <mergeCell ref="I2:R7"/>
    <mergeCell ref="I9:L9"/>
    <mergeCell ref="M9:N9"/>
    <mergeCell ref="O9:P9"/>
    <mergeCell ref="B12:B13"/>
    <mergeCell ref="B15:B22"/>
    <mergeCell ref="D15:E22"/>
    <mergeCell ref="G15:G22"/>
    <mergeCell ref="I15:L2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'BASE DE DADOS'!$M$7:$M$41</xm:f>
          </x14:formula1>
          <xm:sqref>F23:F24</xm:sqref>
        </x14:dataValidation>
        <x14:dataValidation type="list" allowBlank="1" showInputMessage="1" showErrorMessage="1" xr:uid="{00000000-0002-0000-0200-000001000000}">
          <x14:formula1>
            <xm:f>'BASE DE DADOS'!$Q$7:$Q$11</xm:f>
          </x14:formula1>
          <xm:sqref>G23:G24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1"/>
  <sheetViews>
    <sheetView showGridLines="0" zoomScale="90" zoomScaleNormal="90" workbookViewId="0">
      <selection activeCell="I15" sqref="I15:M15"/>
    </sheetView>
  </sheetViews>
  <sheetFormatPr defaultRowHeight="15"/>
  <cols>
    <col min="1" max="1" width="4.5703125" customWidth="1"/>
    <col min="2" max="2" width="28.140625" customWidth="1"/>
    <col min="3" max="3" width="1.85546875" customWidth="1"/>
    <col min="4" max="4" width="9.85546875" customWidth="1"/>
    <col min="5" max="5" width="13.5703125" customWidth="1"/>
    <col min="6" max="6" width="36.42578125" style="114" customWidth="1"/>
    <col min="7" max="7" width="8.140625" bestFit="1" customWidth="1"/>
    <col min="8" max="8" width="7.425781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42578125" customWidth="1"/>
    <col min="14" max="14" width="19.42578125" customWidth="1"/>
    <col min="15" max="15" width="9" customWidth="1"/>
    <col min="16" max="16" width="23.5703125" customWidth="1"/>
    <col min="17" max="17" width="1.42578125" customWidth="1"/>
    <col min="18" max="18" width="14.42578125" customWidth="1"/>
  </cols>
  <sheetData>
    <row r="1" spans="2:18" ht="15.75" thickBot="1"/>
    <row r="2" spans="2:18">
      <c r="B2" s="143"/>
      <c r="C2" s="134"/>
      <c r="D2" s="134"/>
      <c r="E2" s="134"/>
      <c r="F2" s="135"/>
      <c r="G2" s="134"/>
      <c r="H2" s="134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2:18">
      <c r="B3" s="144"/>
      <c r="C3" s="136"/>
      <c r="D3" s="137" t="s">
        <v>126</v>
      </c>
      <c r="E3" s="136"/>
      <c r="F3" s="138"/>
      <c r="G3" s="136"/>
      <c r="H3" s="136"/>
      <c r="I3" s="148"/>
      <c r="J3" s="148"/>
      <c r="K3" s="148"/>
      <c r="L3" s="148"/>
      <c r="M3" s="148"/>
      <c r="N3" s="148"/>
      <c r="O3" s="148"/>
      <c r="P3" s="148"/>
      <c r="Q3" s="148"/>
      <c r="R3" s="149"/>
    </row>
    <row r="4" spans="2:18">
      <c r="B4" s="144"/>
      <c r="C4" s="136"/>
      <c r="D4" s="137" t="s">
        <v>125</v>
      </c>
      <c r="E4" s="136"/>
      <c r="F4" s="138"/>
      <c r="G4" s="136"/>
      <c r="H4" s="136"/>
      <c r="I4" s="148"/>
      <c r="J4" s="148"/>
      <c r="K4" s="148"/>
      <c r="L4" s="148"/>
      <c r="M4" s="148"/>
      <c r="N4" s="148"/>
      <c r="O4" s="148"/>
      <c r="P4" s="148"/>
      <c r="Q4" s="148"/>
      <c r="R4" s="149"/>
    </row>
    <row r="5" spans="2:18">
      <c r="B5" s="144"/>
      <c r="C5" s="136"/>
      <c r="D5" s="137" t="s">
        <v>127</v>
      </c>
      <c r="E5" s="136"/>
      <c r="F5" s="138"/>
      <c r="G5" s="136"/>
      <c r="H5" s="136"/>
      <c r="I5" s="148"/>
      <c r="J5" s="148"/>
      <c r="K5" s="148"/>
      <c r="L5" s="148"/>
      <c r="M5" s="148"/>
      <c r="N5" s="148"/>
      <c r="O5" s="148"/>
      <c r="P5" s="148"/>
      <c r="Q5" s="148"/>
      <c r="R5" s="149"/>
    </row>
    <row r="6" spans="2:18">
      <c r="B6" s="144"/>
      <c r="C6" s="136"/>
      <c r="D6" s="137" t="s">
        <v>124</v>
      </c>
      <c r="E6" s="136"/>
      <c r="F6" s="138"/>
      <c r="G6" s="136"/>
      <c r="H6" s="136"/>
      <c r="I6" s="148"/>
      <c r="J6" s="148"/>
      <c r="K6" s="148"/>
      <c r="L6" s="148"/>
      <c r="M6" s="148"/>
      <c r="N6" s="148"/>
      <c r="O6" s="148"/>
      <c r="P6" s="148"/>
      <c r="Q6" s="148"/>
      <c r="R6" s="149"/>
    </row>
    <row r="7" spans="2:18" ht="15.75" thickBot="1">
      <c r="B7" s="145"/>
      <c r="C7" s="139"/>
      <c r="D7" s="139"/>
      <c r="E7" s="139"/>
      <c r="F7" s="140"/>
      <c r="G7" s="139"/>
      <c r="H7" s="139"/>
      <c r="I7" s="150"/>
      <c r="J7" s="150"/>
      <c r="K7" s="150"/>
      <c r="L7" s="150"/>
      <c r="M7" s="150"/>
      <c r="N7" s="150"/>
      <c r="O7" s="150"/>
      <c r="P7" s="150"/>
      <c r="Q7" s="150"/>
      <c r="R7" s="151"/>
    </row>
    <row r="8" spans="2:18" ht="8.25" customHeight="1"/>
    <row r="9" spans="2:18">
      <c r="B9" s="1"/>
      <c r="C9" s="2"/>
      <c r="D9" s="2"/>
      <c r="E9" s="2"/>
      <c r="F9" s="115"/>
      <c r="G9" s="3"/>
      <c r="H9" s="2"/>
      <c r="I9" s="152" t="s">
        <v>0</v>
      </c>
      <c r="J9" s="153"/>
      <c r="K9" s="153"/>
      <c r="L9" s="154"/>
      <c r="M9" s="152" t="s">
        <v>1</v>
      </c>
      <c r="N9" s="153"/>
      <c r="O9" s="152" t="s">
        <v>2</v>
      </c>
      <c r="P9" s="153"/>
      <c r="Q9" s="2"/>
      <c r="R9" s="2"/>
    </row>
    <row r="10" spans="2:18" ht="36" customHeight="1">
      <c r="B10" s="119" t="s">
        <v>3</v>
      </c>
      <c r="C10" s="2"/>
      <c r="D10" s="119" t="s">
        <v>4</v>
      </c>
      <c r="E10" s="119" t="s">
        <v>5</v>
      </c>
      <c r="F10" s="120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  <c r="R10" s="133" t="s">
        <v>130</v>
      </c>
    </row>
    <row r="11" spans="2:18" ht="3.75" customHeight="1"/>
    <row r="12" spans="2:18" s="100" customFormat="1" ht="19.5" customHeight="1">
      <c r="B12" s="121" t="s">
        <v>18</v>
      </c>
      <c r="D12" s="101" t="s">
        <v>91</v>
      </c>
      <c r="E12" s="101" t="s">
        <v>121</v>
      </c>
      <c r="F12" s="113" t="s">
        <v>120</v>
      </c>
      <c r="G12" s="102" t="s">
        <v>78</v>
      </c>
      <c r="H12" s="102">
        <v>50</v>
      </c>
      <c r="I12" s="103">
        <v>3.3</v>
      </c>
      <c r="J12" s="104">
        <f t="shared" ref="J12" si="0">IFERROR(I12*H12,"")</f>
        <v>165</v>
      </c>
      <c r="K12" s="105">
        <v>52841</v>
      </c>
      <c r="L12" s="105">
        <f t="shared" ref="L12" si="1">IFERROR(K12*H12,"")</f>
        <v>2642050</v>
      </c>
      <c r="M12" s="106">
        <f>0.25*7296.38</f>
        <v>1824.095</v>
      </c>
      <c r="N12" s="107">
        <f t="shared" ref="N12" si="2">IFERROR(M12*H12,"")</f>
        <v>91204.75</v>
      </c>
      <c r="O12" s="108"/>
      <c r="P12" s="107">
        <f t="shared" ref="P12" si="3">IFERROR(N12-N12*O12,"-")</f>
        <v>91204.75</v>
      </c>
      <c r="Q12" s="109"/>
    </row>
    <row r="13" spans="2:18" ht="3.75" customHeight="1">
      <c r="D13" s="4"/>
      <c r="E13" s="4"/>
      <c r="F13" s="116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ht="3.75" customHeight="1">
      <c r="D14" s="4"/>
      <c r="E14" s="4"/>
      <c r="F14" s="116"/>
      <c r="G14" s="5"/>
      <c r="H14" s="4"/>
      <c r="I14" s="4"/>
      <c r="J14" s="5"/>
      <c r="K14" s="4"/>
      <c r="L14" s="5"/>
      <c r="M14" s="4"/>
      <c r="N14" s="5"/>
      <c r="O14" s="4"/>
      <c r="P14" s="4"/>
      <c r="Q14" s="6"/>
      <c r="R14" s="6"/>
    </row>
    <row r="15" spans="2:18" s="100" customFormat="1" ht="19.5" customHeight="1">
      <c r="B15" s="121" t="s">
        <v>128</v>
      </c>
      <c r="D15" s="101" t="s">
        <v>91</v>
      </c>
      <c r="E15" s="101" t="s">
        <v>121</v>
      </c>
      <c r="F15" s="113" t="s">
        <v>129</v>
      </c>
      <c r="G15" s="102" t="s">
        <v>32</v>
      </c>
      <c r="H15" s="102">
        <v>50</v>
      </c>
      <c r="I15" s="103">
        <v>3.3</v>
      </c>
      <c r="J15" s="104">
        <f t="shared" ref="J15" si="4">IFERROR(I15*H15,"")</f>
        <v>165</v>
      </c>
      <c r="K15" s="105">
        <v>52841</v>
      </c>
      <c r="L15" s="105">
        <f t="shared" ref="L15" si="5">IFERROR(K15*H15,"")</f>
        <v>2642050</v>
      </c>
      <c r="M15" s="106">
        <v>7296.38</v>
      </c>
      <c r="N15" s="107">
        <f t="shared" ref="N15" si="6">IFERROR(M15*H15,"")</f>
        <v>364819</v>
      </c>
      <c r="O15" s="108"/>
      <c r="P15" s="107">
        <f t="shared" ref="P15" si="7">IFERROR(N15-N15*O15,"-")</f>
        <v>364819</v>
      </c>
      <c r="Q15" s="109"/>
    </row>
    <row r="16" spans="2:18" ht="3.75" customHeight="1">
      <c r="D16" s="4"/>
      <c r="E16" s="4"/>
      <c r="F16" s="116"/>
      <c r="G16" s="5"/>
      <c r="H16" s="4"/>
      <c r="I16" s="4"/>
      <c r="J16" s="5"/>
      <c r="K16" s="4"/>
      <c r="L16" s="5"/>
      <c r="M16" s="4"/>
      <c r="N16" s="5"/>
      <c r="O16" s="4"/>
      <c r="P16" s="4"/>
      <c r="Q16" s="6"/>
      <c r="R16" s="6"/>
    </row>
    <row r="17" spans="2:18">
      <c r="B17" s="122"/>
      <c r="C17" s="7"/>
      <c r="D17" s="121"/>
      <c r="E17" s="121"/>
      <c r="F17" s="123"/>
      <c r="G17" s="124"/>
      <c r="H17" s="125">
        <f>SUM(H12:H12)</f>
        <v>50</v>
      </c>
      <c r="I17" s="126"/>
      <c r="J17" s="127">
        <f>SUM(J12:J12)</f>
        <v>165</v>
      </c>
      <c r="K17" s="128"/>
      <c r="L17" s="129">
        <f>SUM(L12:L12)</f>
        <v>2642050</v>
      </c>
      <c r="M17" s="130"/>
      <c r="N17" s="131">
        <f>SUM(N12:N15)</f>
        <v>456023.75</v>
      </c>
      <c r="O17" s="132"/>
      <c r="P17" s="131">
        <f>SUM(P12:P15)</f>
        <v>456023.75</v>
      </c>
      <c r="R17" s="131">
        <f>SUM(R12:R16)</f>
        <v>0</v>
      </c>
    </row>
    <row r="19" spans="2:18">
      <c r="B19" s="118" t="s">
        <v>122</v>
      </c>
      <c r="O19" s="8" t="s">
        <v>20</v>
      </c>
      <c r="P19" s="9">
        <f>P17*80%</f>
        <v>364819</v>
      </c>
    </row>
    <row r="20" spans="2:18">
      <c r="B20" s="118" t="s">
        <v>123</v>
      </c>
      <c r="O20" s="3"/>
      <c r="P20" s="2"/>
    </row>
    <row r="21" spans="2:18" ht="24.75">
      <c r="B21" s="117"/>
      <c r="O21" s="10" t="s">
        <v>21</v>
      </c>
      <c r="P21" s="11">
        <f>IFERROR(P17/N17*100-100,"-")</f>
        <v>0</v>
      </c>
    </row>
  </sheetData>
  <mergeCells count="5">
    <mergeCell ref="B2:B7"/>
    <mergeCell ref="I2:R7"/>
    <mergeCell ref="I9:L9"/>
    <mergeCell ref="M9:N9"/>
    <mergeCell ref="O9:P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'BASE DE DADOS'!$Q$7:$Q$11</xm:f>
          </x14:formula1>
          <xm:sqref>G13 G14 G16</xm:sqref>
        </x14:dataValidation>
        <x14:dataValidation type="list" allowBlank="1" showInputMessage="1" showErrorMessage="1" xr:uid="{00000000-0002-0000-0300-000001000000}">
          <x14:formula1>
            <xm:f>'BASE DE DADOS'!$M$7:$M$41</xm:f>
          </x14:formula1>
          <xm:sqref>F13 F14 F16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660"/>
  <sheetViews>
    <sheetView showGridLines="0" topLeftCell="A653" zoomScale="90" zoomScaleNormal="90" workbookViewId="0">
      <selection activeCell="B660" sqref="B660"/>
    </sheetView>
  </sheetViews>
  <sheetFormatPr defaultRowHeight="15"/>
  <cols>
    <col min="1" max="1" width="4.5703125" customWidth="1"/>
    <col min="2" max="2" width="28.140625" customWidth="1"/>
    <col min="3" max="3" width="1.42578125" customWidth="1"/>
    <col min="4" max="4" width="32.140625" customWidth="1"/>
    <col min="5" max="5" width="30.5703125" bestFit="1" customWidth="1"/>
    <col min="6" max="6" width="6.140625" bestFit="1" customWidth="1"/>
    <col min="7" max="7" width="8.42578125" bestFit="1" customWidth="1"/>
    <col min="8" max="8" width="9.5703125" bestFit="1" customWidth="1"/>
    <col min="9" max="9" width="11" bestFit="1" customWidth="1"/>
    <col min="10" max="10" width="9.570312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/>
    <row r="3" spans="2:17">
      <c r="B3" s="188" t="s">
        <v>79</v>
      </c>
      <c r="C3" s="189"/>
      <c r="D3" s="189"/>
      <c r="E3" s="189"/>
      <c r="F3" s="189"/>
      <c r="G3" s="189"/>
      <c r="H3" s="189"/>
      <c r="I3" s="189"/>
      <c r="J3" s="189"/>
      <c r="K3" s="190"/>
    </row>
    <row r="4" spans="2:17" ht="15.75" thickBot="1">
      <c r="B4" s="191"/>
      <c r="C4" s="192"/>
      <c r="D4" s="192"/>
      <c r="E4" s="192"/>
      <c r="F4" s="192"/>
      <c r="G4" s="192"/>
      <c r="H4" s="192"/>
      <c r="I4" s="192"/>
      <c r="J4" s="192"/>
      <c r="K4" s="193"/>
    </row>
    <row r="5" spans="2:17" ht="9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>
      <c r="B7" s="194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>
      <c r="B8" s="195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>
      <c r="B9" s="195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>
      <c r="B10" s="195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>
      <c r="B11" s="195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>
      <c r="B12" s="195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>
      <c r="B13" s="194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>
      <c r="B14" s="195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>
      <c r="B15" s="195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>
      <c r="B16" s="195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>
      <c r="B17" s="195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>
      <c r="B18" s="196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>
      <c r="B19" s="180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>
      <c r="B20" s="181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>
      <c r="B21" s="181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>
      <c r="B22" s="181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>
      <c r="B23" s="181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>
      <c r="B24" s="181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>
      <c r="B25" s="181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>
      <c r="B26" s="181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>
      <c r="B27" s="181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>
      <c r="B28" s="181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>
      <c r="B29" s="181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>
      <c r="B30" s="181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>
      <c r="B31" s="181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>
      <c r="B32" s="181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>
      <c r="B33" s="181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>
      <c r="B34" s="181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>
      <c r="B35" s="181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>
      <c r="B36" s="181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>
      <c r="B37" s="181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>
      <c r="B38" s="181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>
      <c r="B39" s="181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>
      <c r="B40" s="181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>
      <c r="B41" s="181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>
      <c r="B42" s="181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>
      <c r="B43" s="181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>
      <c r="B44" s="181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>
      <c r="B45" s="181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>
      <c r="B46" s="181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>
      <c r="B47" s="181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>
      <c r="B48" s="181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>
      <c r="B49" s="181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>
      <c r="B50" s="181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>
      <c r="B51" s="181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>
      <c r="B52" s="182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>
      <c r="B53" s="176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>
      <c r="B54" s="177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>
      <c r="B55" s="177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>
      <c r="B56" s="177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>
      <c r="B57" s="177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>
      <c r="B58" s="177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>
      <c r="B59" s="177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>
      <c r="B60" s="177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>
      <c r="B61" s="177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>
      <c r="B62" s="177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>
      <c r="B63" s="177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>
      <c r="B64" s="177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>
      <c r="B65" s="177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>
      <c r="B66" s="177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>
      <c r="B67" s="177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>
      <c r="B68" s="177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>
      <c r="B69" s="177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>
      <c r="B70" s="177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>
      <c r="B71" s="177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>
      <c r="B72" s="177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>
      <c r="B73" s="177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>
      <c r="B74" s="177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>
      <c r="B75" s="177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>
      <c r="B76" s="177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>
      <c r="B77" s="177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>
      <c r="B78" s="177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>
      <c r="B79" s="177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>
      <c r="B80" s="177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>
      <c r="B81" s="177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>
      <c r="B82" s="177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>
      <c r="B83" s="177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>
      <c r="B84" s="177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>
      <c r="B85" s="177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>
      <c r="B86" s="178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>
      <c r="B87" s="176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>
      <c r="B88" s="177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>
      <c r="B89" s="177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>
      <c r="B90" s="177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>
      <c r="B91" s="177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>
      <c r="B92" s="177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>
      <c r="B93" s="177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>
      <c r="B94" s="177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>
      <c r="B95" s="177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>
      <c r="B96" s="177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>
      <c r="B97" s="177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>
      <c r="B98" s="177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>
      <c r="B99" s="177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>
      <c r="B100" s="177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>
      <c r="B101" s="177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>
      <c r="B102" s="177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>
      <c r="B103" s="177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>
      <c r="B104" s="177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>
      <c r="B105" s="177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>
      <c r="B106" s="177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>
      <c r="B107" s="177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>
      <c r="B108" s="177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>
      <c r="B109" s="177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>
      <c r="B110" s="177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>
      <c r="B111" s="177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>
      <c r="B112" s="177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>
      <c r="B113" s="177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>
      <c r="B114" s="177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>
      <c r="B115" s="177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>
      <c r="B116" s="177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>
      <c r="B117" s="177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>
      <c r="B118" s="177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>
      <c r="B119" s="177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>
      <c r="B120" s="178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>
      <c r="B121" s="176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>
      <c r="B122" s="177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>
      <c r="B123" s="177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>
      <c r="B124" s="177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>
      <c r="B125" s="177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>
      <c r="B126" s="177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>
      <c r="B127" s="177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>
      <c r="B128" s="177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>
      <c r="B129" s="177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>
      <c r="B130" s="177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>
      <c r="B131" s="177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>
      <c r="B132" s="177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>
      <c r="B133" s="177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>
      <c r="B134" s="177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>
      <c r="B135" s="177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>
      <c r="B136" s="177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>
      <c r="B137" s="177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>
      <c r="B138" s="177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>
      <c r="B139" s="177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>
      <c r="B140" s="177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>
      <c r="B141" s="177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>
      <c r="B142" s="177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>
      <c r="B143" s="177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>
      <c r="B144" s="177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>
      <c r="B145" s="177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>
      <c r="B146" s="177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>
      <c r="B147" s="177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>
      <c r="B148" s="177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>
      <c r="B149" s="177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>
      <c r="B150" s="177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>
      <c r="B151" s="177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>
      <c r="B152" s="177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>
      <c r="B153" s="177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>
      <c r="B154" s="178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>
      <c r="B155" s="181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>
      <c r="B156" s="181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>
      <c r="B157" s="181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>
      <c r="B158" s="181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>
      <c r="B159" s="181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>
      <c r="B160" s="181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>
      <c r="B161" s="181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>
      <c r="B162" s="181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>
      <c r="B163" s="181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>
      <c r="B164" s="181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>
      <c r="B165" s="181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>
      <c r="B166" s="181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>
      <c r="B167" s="181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>
      <c r="B168" s="181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>
      <c r="B169" s="181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>
      <c r="B170" s="181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>
      <c r="B171" s="181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>
      <c r="B172" s="181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>
      <c r="B173" s="181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>
      <c r="B174" s="181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>
      <c r="B175" s="181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>
      <c r="B176" s="181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>
      <c r="B177" s="181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>
      <c r="B178" s="181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>
      <c r="B179" s="181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>
      <c r="B180" s="181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>
      <c r="B181" s="181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>
      <c r="B182" s="181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>
      <c r="B183" s="181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>
      <c r="B184" s="181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>
      <c r="B185" s="181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>
      <c r="B186" s="181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>
      <c r="B187" s="181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>
      <c r="B188" s="181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>
      <c r="C189" s="20"/>
    </row>
    <row r="190" spans="2:11" ht="21.75" customHeight="1" thickBot="1">
      <c r="B190" s="181" t="s">
        <v>84</v>
      </c>
      <c r="C190" s="181"/>
      <c r="D190" s="181"/>
      <c r="E190" s="181"/>
      <c r="F190" s="181"/>
      <c r="G190" s="181"/>
      <c r="H190" s="181"/>
      <c r="I190" s="181"/>
      <c r="J190" s="181"/>
      <c r="K190" s="186"/>
    </row>
    <row r="191" spans="2:11" ht="15.75" customHeight="1">
      <c r="B191" s="180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>
      <c r="B192" s="181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>
      <c r="B193" s="181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>
      <c r="B194" s="181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>
      <c r="B195" s="181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>
      <c r="B196" s="184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>
      <c r="B197" s="180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>
      <c r="B198" s="181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>
      <c r="B199" s="181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>
      <c r="B200" s="181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>
      <c r="B201" s="181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>
      <c r="B202" s="184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>
      <c r="C203" s="43"/>
    </row>
    <row r="204" spans="2:11" ht="21.75" customHeight="1" thickBot="1">
      <c r="B204" s="185" t="s">
        <v>85</v>
      </c>
      <c r="C204" s="181"/>
      <c r="D204" s="181"/>
      <c r="E204" s="181"/>
      <c r="F204" s="181"/>
      <c r="G204" s="181"/>
      <c r="H204" s="181"/>
      <c r="I204" s="181"/>
      <c r="J204" s="181"/>
      <c r="K204" s="186"/>
    </row>
    <row r="205" spans="2:11" ht="15.75" customHeight="1">
      <c r="B205" s="180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>
      <c r="B206" s="181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>
      <c r="B207" s="181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>
      <c r="B208" s="181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>
      <c r="B209" s="181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>
      <c r="B210" s="181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>
      <c r="B211" s="181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>
      <c r="B212" s="181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>
      <c r="B213" s="181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>
      <c r="B214" s="181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>
      <c r="B215" s="181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>
      <c r="B216" s="181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>
      <c r="B217" s="181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>
      <c r="B218" s="181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>
      <c r="B219" s="181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>
      <c r="B220" s="181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>
      <c r="B221" s="181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>
      <c r="B222" s="181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>
      <c r="B223" s="181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>
      <c r="B224" s="181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>
      <c r="B225" s="181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>
      <c r="B226" s="181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>
      <c r="B227" s="181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>
      <c r="B228" s="181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>
      <c r="B229" s="181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>
      <c r="B230" s="181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>
      <c r="B231" s="181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>
      <c r="B232" s="181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>
      <c r="B233" s="181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>
      <c r="B234" s="181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>
      <c r="B235" s="181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>
      <c r="B236" s="181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>
      <c r="B237" s="181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>
      <c r="B238" s="182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>
      <c r="B239" s="181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>
      <c r="B240" s="181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>
      <c r="B241" s="181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>
      <c r="B242" s="181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>
      <c r="B243" s="181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>
      <c r="B244" s="181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>
      <c r="B245" s="181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>
      <c r="B246" s="181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>
      <c r="B247" s="181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>
      <c r="B248" s="181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>
      <c r="B249" s="181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>
      <c r="B250" s="181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>
      <c r="B251" s="181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>
      <c r="B252" s="181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>
      <c r="B253" s="181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>
      <c r="B254" s="181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>
      <c r="B255" s="181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>
      <c r="B256" s="181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>
      <c r="B257" s="181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>
      <c r="B258" s="181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>
      <c r="B259" s="181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>
      <c r="B260" s="181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>
      <c r="B261" s="181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>
      <c r="B262" s="181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>
      <c r="B263" s="181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>
      <c r="B264" s="181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>
      <c r="B265" s="181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>
      <c r="B266" s="181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>
      <c r="B267" s="181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>
      <c r="B268" s="181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>
      <c r="B269" s="181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>
      <c r="B270" s="181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>
      <c r="B271" s="181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>
      <c r="B272" s="182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>
      <c r="B273" s="183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>
      <c r="B274" s="181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>
      <c r="B275" s="181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>
      <c r="B276" s="181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>
      <c r="B277" s="181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>
      <c r="B278" s="181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>
      <c r="B279" s="181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>
      <c r="B280" s="181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>
      <c r="B281" s="181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>
      <c r="B282" s="181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>
      <c r="B283" s="181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>
      <c r="B284" s="181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>
      <c r="B285" s="181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>
      <c r="B286" s="181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>
      <c r="B287" s="181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>
      <c r="B288" s="181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>
      <c r="B289" s="181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>
      <c r="B290" s="181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>
      <c r="B291" s="181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>
      <c r="B292" s="181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>
      <c r="B293" s="181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>
      <c r="B294" s="181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>
      <c r="B295" s="181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>
      <c r="B296" s="181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>
      <c r="B297" s="181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>
      <c r="B298" s="181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>
      <c r="B299" s="181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>
      <c r="B300" s="181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>
      <c r="B301" s="181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>
      <c r="B302" s="181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>
      <c r="B303" s="181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>
      <c r="B304" s="181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>
      <c r="B305" s="181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>
      <c r="B306" s="182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>
      <c r="B307" s="183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>
      <c r="B308" s="181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>
      <c r="B309" s="181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>
      <c r="B310" s="181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>
      <c r="B311" s="181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>
      <c r="B312" s="181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>
      <c r="B313" s="181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>
      <c r="B314" s="181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>
      <c r="B315" s="181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>
      <c r="B316" s="181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>
      <c r="B317" s="181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>
      <c r="B318" s="181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>
      <c r="B319" s="181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>
      <c r="B320" s="181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>
      <c r="B321" s="181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>
      <c r="B322" s="181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>
      <c r="B323" s="181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>
      <c r="B324" s="181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>
      <c r="B325" s="181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>
      <c r="B326" s="181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>
      <c r="B327" s="181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>
      <c r="B328" s="181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>
      <c r="B329" s="181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>
      <c r="B330" s="181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>
      <c r="B331" s="181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>
      <c r="B332" s="181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>
      <c r="B333" s="181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>
      <c r="B334" s="181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>
      <c r="B335" s="181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>
      <c r="B336" s="181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>
      <c r="B337" s="181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>
      <c r="B338" s="181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>
      <c r="B339" s="181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>
      <c r="B340" s="182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>
      <c r="B341" s="183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>
      <c r="B342" s="181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>
      <c r="B343" s="181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>
      <c r="B344" s="181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>
      <c r="B345" s="181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>
      <c r="B346" s="181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>
      <c r="B347" s="181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>
      <c r="B348" s="181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>
      <c r="B349" s="181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>
      <c r="B350" s="181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>
      <c r="B351" s="181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>
      <c r="B352" s="181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>
      <c r="B353" s="181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>
      <c r="B354" s="181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>
      <c r="B355" s="181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>
      <c r="B356" s="181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>
      <c r="B357" s="181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>
      <c r="B358" s="181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>
      <c r="B359" s="181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>
      <c r="B360" s="181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>
      <c r="B361" s="181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>
      <c r="B362" s="181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>
      <c r="B363" s="181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>
      <c r="B364" s="181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>
      <c r="B365" s="181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>
      <c r="B366" s="181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>
      <c r="B367" s="181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>
      <c r="B368" s="181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>
      <c r="B369" s="181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>
      <c r="B370" s="181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>
      <c r="B371" s="181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>
      <c r="B372" s="181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>
      <c r="B373" s="181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>
      <c r="B374" s="181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>
      <c r="C375" s="43"/>
    </row>
    <row r="376" spans="2:11" ht="15.75" thickBot="1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>
      <c r="B377" s="180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>
      <c r="B378" s="181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>
      <c r="B379" s="181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>
      <c r="B380" s="181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>
      <c r="B381" s="181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>
      <c r="B382" s="181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>
      <c r="B383" s="181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>
      <c r="B384" s="181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>
      <c r="B385" s="181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>
      <c r="B386" s="181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>
      <c r="B387" s="181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>
      <c r="B388" s="181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>
      <c r="B389" s="181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>
      <c r="B390" s="181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>
      <c r="B391" s="181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>
      <c r="B392" s="181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>
      <c r="B393" s="181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>
      <c r="B394" s="181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>
      <c r="B395" s="181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>
      <c r="B396" s="181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>
      <c r="B397" s="181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>
      <c r="B398" s="181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>
      <c r="B399" s="181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>
      <c r="B400" s="181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>
      <c r="B401" s="181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>
      <c r="B402" s="181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>
      <c r="B403" s="181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>
      <c r="B404" s="181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>
      <c r="B405" s="181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>
      <c r="B406" s="181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>
      <c r="B407" s="181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>
      <c r="B408" s="181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>
      <c r="B409" s="181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>
      <c r="B410" s="181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>
      <c r="B411" s="181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>
      <c r="B412" s="181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>
      <c r="B413" s="181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>
      <c r="B414" s="181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>
      <c r="B415" s="181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>
      <c r="B416" s="181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>
      <c r="B417" s="181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>
      <c r="B418" s="181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>
      <c r="B419" s="181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>
      <c r="B420" s="181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>
      <c r="B421" s="181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>
      <c r="B422" s="181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>
      <c r="B423" s="181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>
      <c r="B424" s="181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>
      <c r="B425" s="181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>
      <c r="B426" s="181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>
      <c r="B427" s="181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>
      <c r="B428" s="181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>
      <c r="B429" s="181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>
      <c r="B430" s="181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>
      <c r="B431" s="181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>
      <c r="B432" s="181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>
      <c r="B433" s="181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>
      <c r="B434" s="181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>
      <c r="B435" s="181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>
      <c r="B436" s="181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>
      <c r="B437" s="181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>
      <c r="B438" s="181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>
      <c r="B439" s="181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>
      <c r="B440" s="181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>
      <c r="B441" s="181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>
      <c r="B442" s="181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>
      <c r="B443" s="181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>
      <c r="B444" s="181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>
      <c r="B445" s="181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>
      <c r="B446" s="181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>
      <c r="B447" s="181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>
      <c r="B448" s="181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>
      <c r="B449" s="181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>
      <c r="B450" s="181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>
      <c r="B451" s="181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>
      <c r="B452" s="181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>
      <c r="B453" s="181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>
      <c r="B454" s="181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>
      <c r="B455" s="181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>
      <c r="B456" s="181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>
      <c r="B457" s="181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>
      <c r="B458" s="181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>
      <c r="B459" s="181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>
      <c r="B460" s="181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>
      <c r="B461" s="181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>
      <c r="B462" s="181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>
      <c r="B463" s="181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>
      <c r="B464" s="181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>
      <c r="B465" s="181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>
      <c r="B466" s="181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>
      <c r="B467" s="181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>
      <c r="B468" s="181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>
      <c r="B469" s="181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>
      <c r="B470" s="181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>
      <c r="B471" s="181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>
      <c r="B472" s="181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>
      <c r="B473" s="181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>
      <c r="B474" s="181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>
      <c r="B475" s="181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>
      <c r="B476" s="181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>
      <c r="B477" s="181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>
      <c r="B478" s="181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>
      <c r="B479" s="181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>
      <c r="B480" s="181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>
      <c r="B481" s="181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>
      <c r="B482" s="181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>
      <c r="B483" s="181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>
      <c r="B484" s="181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>
      <c r="B485" s="181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>
      <c r="B486" s="181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>
      <c r="B487" s="181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>
      <c r="B488" s="181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>
      <c r="B489" s="181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>
      <c r="B490" s="181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>
      <c r="B491" s="181"/>
      <c r="C491" s="179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>
      <c r="B492" s="181"/>
      <c r="C492" s="179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>
      <c r="B493" s="181"/>
      <c r="C493" s="179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>
      <c r="B494" s="181"/>
      <c r="C494" s="179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>
      <c r="B495" s="181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>
      <c r="B496" s="181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>
      <c r="B497" s="181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>
      <c r="B498" s="181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>
      <c r="B499" s="181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>
      <c r="B500" s="181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>
      <c r="B501" s="181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>
      <c r="B502" s="181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>
      <c r="B503" s="181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>
      <c r="B504" s="181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>
      <c r="B505" s="181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>
      <c r="B506" s="181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>
      <c r="B507" s="181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>
      <c r="B508" s="181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>
      <c r="B509" s="181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>
      <c r="B510" s="181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>
      <c r="B511" s="181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>
      <c r="B512" s="181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>
      <c r="B513" s="181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>
      <c r="B514" s="181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>
      <c r="B515" s="181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>
      <c r="B516" s="181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>
      <c r="B518" s="181" t="s">
        <v>92</v>
      </c>
      <c r="C518" s="181"/>
      <c r="D518" s="181"/>
      <c r="E518" s="181"/>
      <c r="F518" s="181"/>
      <c r="G518" s="181"/>
      <c r="H518" s="181"/>
      <c r="I518" s="181"/>
      <c r="J518" s="181"/>
      <c r="K518" s="187"/>
    </row>
    <row r="519" spans="2:11">
      <c r="B519" s="175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>
      <c r="B520" s="175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>
      <c r="B521" s="175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>
      <c r="B522" s="175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>
      <c r="B523" s="175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>
      <c r="B524" s="175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>
      <c r="B525" s="175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>
      <c r="B526" s="175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>
      <c r="B527" s="175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>
      <c r="B528" s="175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>
      <c r="B529" s="175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>
      <c r="B530" s="175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>
      <c r="B531" s="175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>
      <c r="B532" s="175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>
      <c r="B533" s="175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>
      <c r="B534" s="175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>
      <c r="B535" s="175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>
      <c r="B536" s="175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>
      <c r="B537" s="175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>
      <c r="B538" s="175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>
      <c r="B539" s="175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>
      <c r="B540" s="175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>
      <c r="B541" s="175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>
      <c r="B542" s="175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>
      <c r="B543" s="175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>
      <c r="B544" s="175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>
      <c r="B545" s="175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>
      <c r="B546" s="175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>
      <c r="B547" s="175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>
      <c r="B548" s="175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>
      <c r="B549" s="175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>
      <c r="B550" s="175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>
      <c r="B551" s="175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>
      <c r="B552" s="175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>
      <c r="B553" s="175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>
      <c r="B554" s="175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>
      <c r="B555" s="175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>
      <c r="B556" s="175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>
      <c r="B557" s="175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>
      <c r="B558" s="175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>
      <c r="B559" s="175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>
      <c r="B560" s="175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>
      <c r="B561" s="175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>
      <c r="B562" s="175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>
      <c r="B563" s="175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>
      <c r="B564" s="175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>
      <c r="B565" s="175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>
      <c r="B566" s="175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>
      <c r="B567" s="175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>
      <c r="B568" s="175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>
      <c r="B569" s="175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>
      <c r="B570" s="175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>
      <c r="B571" s="175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>
      <c r="B572" s="175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>
      <c r="B573" s="175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>
      <c r="B574" s="175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>
      <c r="B575" s="175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>
      <c r="B576" s="175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>
      <c r="B577" s="175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>
      <c r="B578" s="175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>
      <c r="B579" s="175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>
      <c r="B580" s="175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>
      <c r="B581" s="175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>
      <c r="B582" s="175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>
      <c r="B583" s="175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>
      <c r="B584" s="175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>
      <c r="B585" s="175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>
      <c r="B586" s="175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>
      <c r="B587" s="175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>
      <c r="B588" s="175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>
      <c r="B589" s="175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>
      <c r="B590" s="175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>
      <c r="B591" s="175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>
      <c r="B592" s="175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>
      <c r="B593" s="175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>
      <c r="B594" s="175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>
      <c r="B595" s="175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>
      <c r="B596" s="175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>
      <c r="B597" s="175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>
      <c r="B598" s="175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>
      <c r="B599" s="175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>
      <c r="B600" s="175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>
      <c r="B601" s="175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>
      <c r="B602" s="175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>
      <c r="B603" s="175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>
      <c r="B604" s="175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>
      <c r="B605" s="175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>
      <c r="B606" s="175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>
      <c r="B607" s="175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>
      <c r="B608" s="175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>
      <c r="B609" s="175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>
      <c r="B610" s="175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>
      <c r="B611" s="175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>
      <c r="B612" s="175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>
      <c r="B613" s="175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>
      <c r="B614" s="175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>
      <c r="B615" s="175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>
      <c r="B616" s="175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>
      <c r="B617" s="175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>
      <c r="B618" s="175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>
      <c r="B619" s="175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>
      <c r="B620" s="175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>
      <c r="B621" s="175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>
      <c r="B622" s="175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>
      <c r="B623" s="175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>
      <c r="B624" s="175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>
      <c r="B625" s="175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>
      <c r="B626" s="175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>
      <c r="B627" s="175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>
      <c r="B628" s="175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>
      <c r="B629" s="175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>
      <c r="B630" s="175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>
      <c r="B631" s="175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>
      <c r="B632" s="175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>
      <c r="B633" s="175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>
      <c r="B634" s="175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>
      <c r="B635" s="175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>
      <c r="B636" s="175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>
      <c r="B637" s="175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>
      <c r="B638" s="175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>
      <c r="B639" s="175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>
      <c r="B640" s="175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>
      <c r="B641" s="175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>
      <c r="B642" s="175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>
      <c r="B643" s="175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>
      <c r="B644" s="175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>
      <c r="B645" s="175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>
      <c r="B646" s="175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>
      <c r="B647" s="175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>
      <c r="B648" s="175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>
      <c r="B649" s="175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>
      <c r="B650" s="175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>
      <c r="B651" s="175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>
      <c r="B652" s="175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>
      <c r="B653" s="175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>
      <c r="B654" s="175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>
      <c r="B655" s="175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>
      <c r="B656" s="175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>
      <c r="B657" s="175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>
      <c r="B658" s="175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  <row r="660" spans="2:11">
      <c r="B660" t="s">
        <v>151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ENTREGA ARENA COTA PARTICIPAÇÃO</vt:lpstr>
      <vt:lpstr>ENTREGA ARENA COTA PRATA</vt:lpstr>
      <vt:lpstr>ENTREGA ARENA COTA OURO</vt:lpstr>
      <vt:lpstr>ENTREGA DE MIDIA (BASE)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Matheus Streifinger</cp:lastModifiedBy>
  <dcterms:created xsi:type="dcterms:W3CDTF">2025-02-21T17:55:09Z</dcterms:created>
  <dcterms:modified xsi:type="dcterms:W3CDTF">2026-03-03T20:19:56Z</dcterms:modified>
</cp:coreProperties>
</file>